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_PD 2020\07_ROZ\09_07_20_OPRAVA SILNICE III21227 JINDŘICHOV_betonárka HRADIŠTĚ v km 0,135-1,500_TERŠ\"/>
    </mc:Choice>
  </mc:AlternateContent>
  <bookViews>
    <workbookView xWindow="0" yWindow="0" windowWidth="0" windowHeight="0"/>
  </bookViews>
  <sheets>
    <sheet name="Rekapitulace stavby" sheetId="1" r:id="rId1"/>
    <sheet name="SO 101a - Velkoplošná opr..." sheetId="2" r:id="rId2"/>
    <sheet name="SO 101b - Velkoplošná opr..." sheetId="3" r:id="rId3"/>
    <sheet name="VRN - Vedlejší rozpočtové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101a - Velkoplošná opr...'!$C$122:$K$233</definedName>
    <definedName name="_xlnm.Print_Area" localSheetId="1">'SO 101a - Velkoplošná opr...'!$C$4:$J$76,'SO 101a - Velkoplošná opr...'!$C$82:$J$104,'SO 101a - Velkoplošná opr...'!$C$110:$K$233</definedName>
    <definedName name="_xlnm.Print_Titles" localSheetId="1">'SO 101a - Velkoplošná opr...'!$122:$122</definedName>
    <definedName name="_xlnm._FilterDatabase" localSheetId="2" hidden="1">'SO 101b - Velkoplošná opr...'!$C$121:$K$342</definedName>
    <definedName name="_xlnm.Print_Area" localSheetId="2">'SO 101b - Velkoplošná opr...'!$C$4:$J$76,'SO 101b - Velkoplošná opr...'!$C$82:$J$103,'SO 101b - Velkoplošná opr...'!$C$109:$K$342</definedName>
    <definedName name="_xlnm.Print_Titles" localSheetId="2">'SO 101b - Velkoplošná opr...'!$121:$121</definedName>
    <definedName name="_xlnm._FilterDatabase" localSheetId="3" hidden="1">'VRN - Vedlejší rozpočtové...'!$C$116:$K$165</definedName>
    <definedName name="_xlnm.Print_Area" localSheetId="3">'VRN - Vedlejší rozpočtové...'!$C$4:$J$76,'VRN - Vedlejší rozpočtové...'!$C$82:$J$98,'VRN - Vedlejší rozpočtové...'!$C$104:$K$165</definedName>
    <definedName name="_xlnm.Print_Titles" localSheetId="3">'VRN - Vedlejší rozpočtové...'!$116:$116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3" r="J37"/>
  <c r="J36"/>
  <c i="1" r="AY96"/>
  <c i="3" r="J35"/>
  <c i="1" r="AX96"/>
  <c i="3" r="BI336"/>
  <c r="BH336"/>
  <c r="BG336"/>
  <c r="BF336"/>
  <c r="T336"/>
  <c r="R336"/>
  <c r="P336"/>
  <c r="BI329"/>
  <c r="BH329"/>
  <c r="BG329"/>
  <c r="BF329"/>
  <c r="T329"/>
  <c r="R329"/>
  <c r="P329"/>
  <c r="BI323"/>
  <c r="BH323"/>
  <c r="BG323"/>
  <c r="BF323"/>
  <c r="T323"/>
  <c r="R323"/>
  <c r="P323"/>
  <c r="BI316"/>
  <c r="BH316"/>
  <c r="BG316"/>
  <c r="BF316"/>
  <c r="T316"/>
  <c r="R316"/>
  <c r="P316"/>
  <c r="BI309"/>
  <c r="BH309"/>
  <c r="BG309"/>
  <c r="BF309"/>
  <c r="T309"/>
  <c r="R309"/>
  <c r="P309"/>
  <c r="BI304"/>
  <c r="BH304"/>
  <c r="BG304"/>
  <c r="BF304"/>
  <c r="T304"/>
  <c r="R304"/>
  <c r="P304"/>
  <c r="BI299"/>
  <c r="BH299"/>
  <c r="BG299"/>
  <c r="BF299"/>
  <c r="T299"/>
  <c r="R299"/>
  <c r="P299"/>
  <c r="BI293"/>
  <c r="BH293"/>
  <c r="BG293"/>
  <c r="BF293"/>
  <c r="T293"/>
  <c r="R293"/>
  <c r="P293"/>
  <c r="BI287"/>
  <c r="BH287"/>
  <c r="BG287"/>
  <c r="BF287"/>
  <c r="T287"/>
  <c r="R287"/>
  <c r="P287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92"/>
  <c r="J17"/>
  <c r="J12"/>
  <c r="J116"/>
  <c r="E7"/>
  <c r="E85"/>
  <c i="2" r="J37"/>
  <c r="J36"/>
  <c i="1" r="AY95"/>
  <c i="2" r="J35"/>
  <c i="1" r="AX95"/>
  <c i="2" r="BI227"/>
  <c r="BH227"/>
  <c r="BG227"/>
  <c r="BF227"/>
  <c r="T227"/>
  <c r="R227"/>
  <c r="P227"/>
  <c r="BI220"/>
  <c r="BH220"/>
  <c r="BG220"/>
  <c r="BF220"/>
  <c r="T220"/>
  <c r="R220"/>
  <c r="P220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3"/>
  <c r="BH133"/>
  <c r="BG133"/>
  <c r="BF133"/>
  <c r="T133"/>
  <c r="R133"/>
  <c r="P133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117"/>
  <c r="E7"/>
  <c r="E85"/>
  <c i="1" r="L90"/>
  <c r="AM90"/>
  <c r="AM89"/>
  <c r="L89"/>
  <c r="AM87"/>
  <c r="L87"/>
  <c r="L85"/>
  <c r="L84"/>
  <c i="4" r="BK149"/>
  <c r="J149"/>
  <c r="BK144"/>
  <c r="J144"/>
  <c r="BK119"/>
  <c i="3" r="BK269"/>
  <c r="J269"/>
  <c r="BK264"/>
  <c r="J264"/>
  <c r="BK259"/>
  <c r="J259"/>
  <c r="BK253"/>
  <c r="J253"/>
  <c r="BK248"/>
  <c r="J248"/>
  <c r="BK241"/>
  <c r="J241"/>
  <c r="BK236"/>
  <c r="J236"/>
  <c r="BK231"/>
  <c r="J231"/>
  <c r="BK226"/>
  <c r="J226"/>
  <c r="BK221"/>
  <c r="J221"/>
  <c r="BK217"/>
  <c r="J217"/>
  <c r="BK213"/>
  <c r="J213"/>
  <c r="BK209"/>
  <c r="J209"/>
  <c r="BK205"/>
  <c r="J205"/>
  <c r="BK201"/>
  <c r="J201"/>
  <c r="BK197"/>
  <c r="J197"/>
  <c r="BK193"/>
  <c r="J193"/>
  <c r="BK189"/>
  <c r="J189"/>
  <c r="BK185"/>
  <c r="J185"/>
  <c r="BK181"/>
  <c r="J181"/>
  <c r="BK177"/>
  <c r="J177"/>
  <c r="BK173"/>
  <c r="J173"/>
  <c r="BK166"/>
  <c r="J166"/>
  <c r="BK162"/>
  <c r="J162"/>
  <c r="BK158"/>
  <c r="J158"/>
  <c r="BK153"/>
  <c r="J153"/>
  <c r="BK151"/>
  <c r="J151"/>
  <c r="BK149"/>
  <c r="J149"/>
  <c r="BK145"/>
  <c r="J145"/>
  <c r="BK141"/>
  <c r="J141"/>
  <c r="BK137"/>
  <c r="J137"/>
  <c r="BK133"/>
  <c r="J133"/>
  <c r="BK129"/>
  <c r="J129"/>
  <c r="J125"/>
  <c i="2" r="J227"/>
  <c r="BK220"/>
  <c r="J202"/>
  <c r="J191"/>
  <c r="J186"/>
  <c r="BK180"/>
  <c r="BK178"/>
  <c r="BK170"/>
  <c r="BK168"/>
  <c r="J166"/>
  <c r="J160"/>
  <c r="J153"/>
  <c r="BK148"/>
  <c r="J143"/>
  <c r="BK138"/>
  <c r="J126"/>
  <c i="4" r="BK165"/>
  <c r="BK161"/>
  <c r="J156"/>
  <c r="BK151"/>
  <c r="J151"/>
  <c r="J165"/>
  <c r="J161"/>
  <c r="BK156"/>
  <c r="BK139"/>
  <c r="J139"/>
  <c r="BK134"/>
  <c r="J134"/>
  <c r="BK129"/>
  <c r="J129"/>
  <c r="BK124"/>
  <c r="J124"/>
  <c r="J119"/>
  <c i="3" r="BK336"/>
  <c r="J336"/>
  <c r="BK329"/>
  <c r="BK323"/>
  <c r="BK316"/>
  <c r="J316"/>
  <c r="BK309"/>
  <c r="J309"/>
  <c r="BK304"/>
  <c r="J304"/>
  <c r="BK299"/>
  <c r="J299"/>
  <c r="BK293"/>
  <c r="J293"/>
  <c r="BK287"/>
  <c r="J287"/>
  <c r="BK280"/>
  <c r="J280"/>
  <c r="BK274"/>
  <c r="J274"/>
  <c i="2" r="BK227"/>
  <c r="J220"/>
  <c r="J215"/>
  <c r="J210"/>
  <c r="J207"/>
  <c r="BK202"/>
  <c r="BK197"/>
  <c r="BK179"/>
  <c r="J178"/>
  <c r="BK172"/>
  <c r="J168"/>
  <c r="J148"/>
  <c r="BK143"/>
  <c r="J138"/>
  <c r="J133"/>
  <c r="BK126"/>
  <c i="3" r="J329"/>
  <c r="J323"/>
  <c r="BK125"/>
  <c i="2" r="BK215"/>
  <c r="BK210"/>
  <c r="BK207"/>
  <c r="J197"/>
  <c r="BK191"/>
  <c r="BK186"/>
  <c r="J180"/>
  <c r="J179"/>
  <c r="J172"/>
  <c r="J170"/>
  <c r="BK166"/>
  <c r="BK160"/>
  <c r="BK153"/>
  <c r="BK133"/>
  <c i="1" r="AS94"/>
  <c i="2" l="1" r="P125"/>
  <c r="BK159"/>
  <c r="J159"/>
  <c r="J100"/>
  <c r="R159"/>
  <c r="P185"/>
  <c r="BK196"/>
  <c r="J196"/>
  <c r="J102"/>
  <c r="T196"/>
  <c r="R209"/>
  <c i="3" r="T124"/>
  <c r="BK247"/>
  <c r="R247"/>
  <c r="BK298"/>
  <c r="J298"/>
  <c r="J101"/>
  <c r="R298"/>
  <c r="BK328"/>
  <c r="J328"/>
  <c r="J102"/>
  <c r="T328"/>
  <c i="4" r="BK118"/>
  <c r="BK117"/>
  <c r="J117"/>
  <c r="J96"/>
  <c i="2" r="R125"/>
  <c r="P159"/>
  <c r="P158"/>
  <c r="BK185"/>
  <c r="J185"/>
  <c r="J101"/>
  <c r="R185"/>
  <c r="P196"/>
  <c r="BK209"/>
  <c r="J209"/>
  <c r="J103"/>
  <c r="P209"/>
  <c i="3" r="BK124"/>
  <c r="J124"/>
  <c r="J98"/>
  <c r="P124"/>
  <c r="R124"/>
  <c r="P247"/>
  <c r="T247"/>
  <c r="P298"/>
  <c r="T298"/>
  <c r="P328"/>
  <c r="R328"/>
  <c i="4" r="P118"/>
  <c r="P117"/>
  <c i="1" r="AU97"/>
  <c i="4" r="R118"/>
  <c r="R117"/>
  <c i="2" r="BK125"/>
  <c r="J125"/>
  <c r="J98"/>
  <c r="T125"/>
  <c r="T159"/>
  <c r="T185"/>
  <c r="R196"/>
  <c r="T209"/>
  <c i="4" r="T118"/>
  <c r="T117"/>
  <c i="2" r="E113"/>
  <c r="F120"/>
  <c r="BE126"/>
  <c r="BE148"/>
  <c r="BE160"/>
  <c r="BE186"/>
  <c r="BE202"/>
  <c i="3" r="E112"/>
  <c r="F119"/>
  <c r="BE323"/>
  <c i="2" r="BE138"/>
  <c r="BE153"/>
  <c r="BE178"/>
  <c r="BE180"/>
  <c r="BE191"/>
  <c r="BE210"/>
  <c r="BE215"/>
  <c r="BE220"/>
  <c i="3" r="J89"/>
  <c r="BE269"/>
  <c r="BE280"/>
  <c r="BE287"/>
  <c r="BE293"/>
  <c r="BE299"/>
  <c r="BE304"/>
  <c r="BE309"/>
  <c r="BE316"/>
  <c r="BE329"/>
  <c r="BE336"/>
  <c i="4" r="E85"/>
  <c r="J89"/>
  <c r="F92"/>
  <c r="BE119"/>
  <c r="BE124"/>
  <c r="BE129"/>
  <c r="BE134"/>
  <c r="BE139"/>
  <c r="BE161"/>
  <c r="BE151"/>
  <c r="BE156"/>
  <c r="BE165"/>
  <c i="2" r="J89"/>
  <c r="BE133"/>
  <c r="BE143"/>
  <c r="BE166"/>
  <c r="BE168"/>
  <c r="BE170"/>
  <c r="BE172"/>
  <c r="BE179"/>
  <c r="BE197"/>
  <c r="BE207"/>
  <c r="BE227"/>
  <c i="3" r="BE125"/>
  <c r="BE129"/>
  <c r="BE133"/>
  <c r="BE137"/>
  <c r="BE141"/>
  <c r="BE145"/>
  <c r="BE149"/>
  <c r="BE151"/>
  <c r="BE153"/>
  <c r="BE158"/>
  <c r="BE162"/>
  <c r="BE166"/>
  <c r="BE173"/>
  <c r="BE177"/>
  <c r="BE181"/>
  <c r="BE185"/>
  <c r="BE189"/>
  <c r="BE193"/>
  <c r="BE197"/>
  <c r="BE201"/>
  <c r="BE205"/>
  <c r="BE209"/>
  <c r="BE213"/>
  <c r="BE217"/>
  <c r="BE221"/>
  <c r="BE226"/>
  <c r="BE231"/>
  <c r="BE236"/>
  <c r="BE241"/>
  <c r="BE248"/>
  <c r="BE253"/>
  <c r="BE259"/>
  <c r="BE264"/>
  <c r="BE274"/>
  <c i="4" r="BE144"/>
  <c r="BE149"/>
  <c i="2" r="J34"/>
  <c i="1" r="AW95"/>
  <c i="3" r="F34"/>
  <c i="1" r="BA96"/>
  <c i="3" r="J34"/>
  <c i="1" r="AW96"/>
  <c i="3" r="F37"/>
  <c i="1" r="BD96"/>
  <c i="2" r="F35"/>
  <c i="1" r="BB95"/>
  <c i="3" r="F36"/>
  <c i="1" r="BC96"/>
  <c i="4" r="J34"/>
  <c i="1" r="AW97"/>
  <c i="2" r="F37"/>
  <c i="1" r="BD95"/>
  <c i="4" r="F37"/>
  <c i="1" r="BD97"/>
  <c i="4" r="F34"/>
  <c i="1" r="BA97"/>
  <c i="3" r="F35"/>
  <c i="1" r="BB96"/>
  <c i="2" r="F36"/>
  <c i="1" r="BC95"/>
  <c i="4" r="F35"/>
  <c i="1" r="BB97"/>
  <c i="4" r="F36"/>
  <c i="1" r="BC97"/>
  <c i="2" r="F34"/>
  <c i="1" r="BA95"/>
  <c i="3" l="1" r="T246"/>
  <c r="BK246"/>
  <c r="J246"/>
  <c r="J99"/>
  <c i="2" r="P124"/>
  <c r="P123"/>
  <c i="1" r="AU95"/>
  <c i="2" r="T158"/>
  <c r="T124"/>
  <c r="T123"/>
  <c i="3" r="R246"/>
  <c r="R123"/>
  <c r="R122"/>
  <c r="P246"/>
  <c r="P123"/>
  <c r="P122"/>
  <c i="1" r="AU96"/>
  <c i="3" r="T123"/>
  <c r="T122"/>
  <c i="2" r="R158"/>
  <c r="R124"/>
  <c r="R123"/>
  <c i="3" r="BK123"/>
  <c r="J123"/>
  <c r="J97"/>
  <c r="J247"/>
  <c r="J100"/>
  <c i="4" r="J118"/>
  <c r="J97"/>
  <c i="2" r="BK158"/>
  <c r="J158"/>
  <c r="J99"/>
  <c i="1" r="BC94"/>
  <c r="AY94"/>
  <c r="BD94"/>
  <c r="W33"/>
  <c i="2" r="J33"/>
  <c i="1" r="AV95"/>
  <c r="AT95"/>
  <c r="BB94"/>
  <c r="W31"/>
  <c r="BA94"/>
  <c r="W30"/>
  <c i="3" r="F33"/>
  <c i="1" r="AZ96"/>
  <c i="4" r="J30"/>
  <c i="1" r="AG97"/>
  <c i="2" r="F33"/>
  <c i="1" r="AZ95"/>
  <c i="4" r="J33"/>
  <c i="1" r="AV97"/>
  <c r="AT97"/>
  <c i="4" r="F33"/>
  <c i="1" r="AZ97"/>
  <c i="3" r="J33"/>
  <c i="1" r="AV96"/>
  <c r="AT96"/>
  <c i="4" l="1" r="J39"/>
  <c i="2" r="BK124"/>
  <c r="J124"/>
  <c r="J97"/>
  <c i="3" r="BK122"/>
  <c r="J122"/>
  <c r="J96"/>
  <c i="1" r="AN97"/>
  <c r="AU94"/>
  <c r="AZ94"/>
  <c r="W29"/>
  <c r="W32"/>
  <c r="AW94"/>
  <c r="AK30"/>
  <c r="AX94"/>
  <c i="2" l="1" r="BK123"/>
  <c r="J123"/>
  <c r="J96"/>
  <c i="1" r="AV94"/>
  <c r="AK29"/>
  <c i="3" r="J30"/>
  <c i="1" r="AG96"/>
  <c r="AN96"/>
  <c i="3" l="1" r="J39"/>
  <c i="2" r="J30"/>
  <c i="1" r="AG95"/>
  <c r="AN95"/>
  <c r="AT94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<sst xmlns="http://schemas.openxmlformats.org/spreadsheetml/2006/main">
  <si>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</si>
  <si>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</si>
  <si>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</si>
  <si>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</si>
  <si>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{02be0b33-dc10-4ed5-8caf-8bb236f0c5a1}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</si>
  <si>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</si>
  <si>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</si>
  <si>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</si>
  <si>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</si>
  <si>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</si>
  <si>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</si>
  <si>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</si>
  <si>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</si>
  <si>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</si>
  <si>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SPR_09_07_20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</si>
  <si>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</si>
  <si>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</si>
  <si>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SILNICE III21227 JINDŘICHOV_betonárka HRADIŠTĚ v km 0,135-1,500</t>
  </si>
  <si>
    <t>KSO:</t>
  </si>
  <si>
    <t>CC-CZ:</t>
  </si>
  <si>
    <t>Místo:</t>
  </si>
  <si>
    <t>Hradiště u Chebu, Jindřichov u Tršnic</t>
  </si>
  <si>
    <t>Datum:</t>
  </si>
  <si>
    <t>19. 2. 2020</t>
  </si>
  <si>
    <t>Zadavatel:</t>
  </si>
  <si>
    <t>IČ:</t>
  </si>
  <si>
    <t>Krajská správa a údržba silnic Karlovarského kraje</t>
  </si>
  <si>
    <t>DIČ:</t>
  </si>
  <si>
    <t>Uchazeč:</t>
  </si>
  <si>
    <t>Vyplň údaj</t>
  </si>
  <si>
    <t>Projektant:</t>
  </si>
  <si>
    <t>PROGEOCONT s.r.o.</t>
  </si>
  <si>
    <t>True</t>
  </si>
  <si>
    <t>Zpracovatel:</t>
  </si>
  <si>
    <t>06324827</t>
  </si>
  <si>
    <t xml:space="preserve">SPRINCL s.r.o.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</si>
  <si>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</si>
  <si>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</si>
  <si>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</si>
  <si>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</si>
  <si>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</si>
  <si>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</si>
  <si>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</si>
  <si>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</si>
  <si>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</si>
  <si>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</si>
  <si>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</si>
  <si>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</si>
  <si>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</si>
  <si>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</si>
  <si>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</si>
  <si>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</si>
  <si>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</si>
  <si>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</si>
  <si>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</si>
  <si>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</si>
  <si>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</si>
  <si>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</si>
  <si>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</si>
  <si>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</si>
  <si>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</si>
  <si>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</si>
  <si>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</si>
  <si>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</si>
  <si>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</si>
  <si>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</si>
  <si>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</si>
  <si>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</si>
  <si>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</si>
  <si>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</si>
  <si>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</si>
  <si>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</si>
  <si>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</si>
  <si>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</si>
  <si>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</si>
  <si>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</si>
  <si>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</si>
  <si>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</si>
  <si>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</si>
  <si>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</si>
  <si>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</si>
  <si>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</si>
  <si>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</si>
  <si>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101a</t>
  </si>
  <si>
    <t>Velkoplošná oprava v km 0,000-0,115</t>
  </si>
  <si>
    <t>STA</t>
  </si>
  <si>
    <t>1</t>
  </si>
  <si>
    <t>{2092c62c-78e2-4b32-a279-d5df07c4a182}</t>
  </si>
  <si>
    <t>2</t>
  </si>
  <si>
    <t>SO 101b</t>
  </si>
  <si>
    <t>Velkoplošná oprava v km 0,865-1,335</t>
  </si>
  <si>
    <t>{388ad182-d45f-4042-9f2c-0cabfde22597}</t>
  </si>
  <si>
    <t>VRN</t>
  </si>
  <si>
    <t>Vedlejší rozpočtové náklady</t>
  </si>
  <si>
    <t>{45dfab0f-47d3-49ff-9012-1bf8c505017f}</t>
  </si>
  <si>
    <t>KRYCÍ LIST SOUPISU PRACÍ</t>
  </si>
  <si>
    <t>Objekt:</t>
  </si>
  <si>
    <t>SO 101a - Velkoplošná oprava v km 0,000-0,115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</si>
  <si>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</si>
  <si>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</si>
  <si>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</si>
  <si>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</si>
  <si>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</si>
  <si>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</si>
  <si>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Zemní práce - přípravné a přidružené práce</t>
  </si>
  <si>
    <t xml:space="preserve">    5 - Komunikace pozemní</t>
  </si>
  <si>
    <t xml:space="preserve">      57 - Kryty pozemních komunikací letišť a ploch z kameniva nebo živičné</t>
  </si>
  <si>
    <t xml:space="preserve">      59 - Kryty pozemních komunikací, letišť a ploch dlážděné</t>
  </si>
  <si>
    <t xml:space="preserve">      91 - Doplňující konstrukce a práce pozemních komunikací, letišť a ploch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</si>
  <si>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</si>
  <si>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</si>
  <si>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</si>
  <si>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</si>
  <si>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</si>
  <si>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</si>
  <si>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</si>
  <si>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</si>
  <si>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</si>
  <si>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</si>
  <si>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</si>
  <si>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</si>
  <si>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</si>
  <si>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</si>
  <si>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</si>
  <si>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</si>
  <si>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</si>
  <si>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</si>
  <si>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</si>
  <si>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</si>
  <si>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113154231</t>
  </si>
  <si>
    <t>Frézování živičného krytu tl 30 mm pruh š 2 m pl do 1000 m2 bez překážek v trase</t>
  </si>
  <si>
    <t>m2</t>
  </si>
  <si>
    <t>CS ÚRS 2020 01</t>
  </si>
  <si>
    <t>4</t>
  </si>
  <si>
    <t>79507625</t>
  </si>
  <si>
    <t>PP</t>
  </si>
  <si>
    <t xml:space="preserve">Frézování živičného podkladu nebo krytu  s naložením na dopravní prostředek plochy přes 500 do 1 000 m2 bez překážek v trase pruhu šířky přes 1 m do 2 m, tloušťky vrstvy do 30 mm</t>
  </si>
  <si>
    <t>VV</t>
  </si>
  <si>
    <t>komunikace</t>
  </si>
  <si>
    <t>822,6627</t>
  </si>
  <si>
    <t>sjezdy</t>
  </si>
  <si>
    <t>10,96+9,084+8,28+17,486</t>
  </si>
  <si>
    <t>Součet</t>
  </si>
  <si>
    <t>919735111</t>
  </si>
  <si>
    <t>Řezání stávajícího živičného krytu hl do 50 mm</t>
  </si>
  <si>
    <t>m</t>
  </si>
  <si>
    <t>-986142363</t>
  </si>
  <si>
    <t xml:space="preserve">Řezání stávajícího živičného krytu nebo podkladu  hloubky do 50 mm</t>
  </si>
  <si>
    <t>7,142+6,629+11,399+8,313+11,205+22,146</t>
  </si>
  <si>
    <t>3</t>
  </si>
  <si>
    <t>997002511</t>
  </si>
  <si>
    <t>Vodorovné přemístění suti a vybouraných hmot bez naložení ale se složením a urovnáním do 1 km</t>
  </si>
  <si>
    <t>t</t>
  </si>
  <si>
    <t>1053401049</t>
  </si>
  <si>
    <t xml:space="preserve">Vodorovné přemístění suti a vybouraných hmot  bez naložení, se složením a hrubým urovnáním na vzdálenost do 1 km</t>
  </si>
  <si>
    <t>odpad - asfalt</t>
  </si>
  <si>
    <t>66,872</t>
  </si>
  <si>
    <t>997002519</t>
  </si>
  <si>
    <t>Příplatek ZKD 1 km přemístění suti a vybouraných hmot</t>
  </si>
  <si>
    <t>2109768515</t>
  </si>
  <si>
    <t xml:space="preserve">Vodorovné přemístění suti a vybouraných hmot  bez naložení, se složením a hrubým urovnáním Příplatek k ceně za každý další i započatý 1 km přes 1 km</t>
  </si>
  <si>
    <t>66,872*19</t>
  </si>
  <si>
    <t>5</t>
  </si>
  <si>
    <t>997221611</t>
  </si>
  <si>
    <t>Nakládání suti na dopravní prostředky pro vodorovnou dopravu</t>
  </si>
  <si>
    <t>-560925880</t>
  </si>
  <si>
    <t xml:space="preserve">Nakládání na dopravní prostředky  pro vodorovnou dopravu suti</t>
  </si>
  <si>
    <t>6</t>
  </si>
  <si>
    <t>997221645</t>
  </si>
  <si>
    <t>Poplatek za uložení na skládce (skládkovné) odpadu asfaltového bez dehtu kód odpadu 17 03 02</t>
  </si>
  <si>
    <t>-372139277</t>
  </si>
  <si>
    <t>Poplatek za uložení stavebního odpadu na skládce (skládkovné) asfaltového bez obsahu dehtu zatříděného do Katalogu odpadů pod kódem 17 03 02</t>
  </si>
  <si>
    <t>odpad - asfalt, fakturováno bude dle vážních lístků po odsouhlasení TDI</t>
  </si>
  <si>
    <t>Komunikace pozemní</t>
  </si>
  <si>
    <t>57</t>
  </si>
  <si>
    <t>Kryty pozemních komunikací letišť a ploch z kameniva nebo živičné</t>
  </si>
  <si>
    <t>7</t>
  </si>
  <si>
    <t>569931132</t>
  </si>
  <si>
    <t>Zpevnění krajnic asfaltovým recyklátem tl 100 mm</t>
  </si>
  <si>
    <t>-518249491</t>
  </si>
  <si>
    <t xml:space="preserve">Zpevnění krajnic nebo komunikací pro pěší  s rozprostřením a zhutněním, po zhutnění asfaltovým recyklátem tl. 100 mm</t>
  </si>
  <si>
    <t>zpevnění krajnic</t>
  </si>
  <si>
    <t>13,69+24,112+9,589</t>
  </si>
  <si>
    <t>17,023+24,064</t>
  </si>
  <si>
    <t>8</t>
  </si>
  <si>
    <t>573211107</t>
  </si>
  <si>
    <t>Postřik živičný spojovací z asfaltu v množství 0,30 kg/m2</t>
  </si>
  <si>
    <t>1284751430</t>
  </si>
  <si>
    <t>Postřik spojovací PS bez posypu kamenivem z asfaltu silničního, v množství 0,30 kg/m2</t>
  </si>
  <si>
    <t>9</t>
  </si>
  <si>
    <t>577134121</t>
  </si>
  <si>
    <t>Asfaltový beton vrstva obrusná ACO 11 (ABS) tř. I tl 40 mm š přes 3 m z nemodifikovaného asfaltu</t>
  </si>
  <si>
    <t>66449938</t>
  </si>
  <si>
    <t xml:space="preserve">Asfaltový beton vrstva obrusná ACO 11 (ABS)  s rozprostřením a se zhutněním z nemodifikovaného asfaltu v pruhu šířky přes 3 m tř. I, po zhutnění tl. 40 mm</t>
  </si>
  <si>
    <t>10</t>
  </si>
  <si>
    <t>577135122</t>
  </si>
  <si>
    <t>Asfaltový beton vrstva ložní ACL 16 (ABH) tl 40 mm š přes 3 m z nemodifikovaného asfaltu</t>
  </si>
  <si>
    <t>-1576039372</t>
  </si>
  <si>
    <t xml:space="preserve">Asfaltový beton vrstva ložní ACL 16 (ABH)  s rozprostřením a zhutněním z nemodifikovaného asfaltu v pruhu šířky přes 3 m, po zhutnění tl. 40 mm</t>
  </si>
  <si>
    <t>577144111</t>
  </si>
  <si>
    <t>Asfaltový beton vrstva obrusná ACO 11 (ABS) tř. I tl 50 mm š do 3 m z nemodifikovaného asfaltu</t>
  </si>
  <si>
    <t>131675131</t>
  </si>
  <si>
    <t xml:space="preserve">Asfaltový beton vrstva obrusná ACO 11 (ABS)  s rozprostřením a se zhutněním z nemodifikovaného asfaltu v pruhu šířky do 3 m tř. I, po zhutnění tl. 50 mm</t>
  </si>
  <si>
    <t>ACO 11 (50/70)</t>
  </si>
  <si>
    <t>12</t>
  </si>
  <si>
    <t>57910323R</t>
  </si>
  <si>
    <t>Spojovací mikrokoberec tl. 12-18 mm</t>
  </si>
  <si>
    <t>33919181</t>
  </si>
  <si>
    <t>13</t>
  </si>
  <si>
    <t>91972129R</t>
  </si>
  <si>
    <t>D+M vyztužení stávajícího asfaltového povrchu ze sítě Mesh track drát 6,5x2,0 mm)</t>
  </si>
  <si>
    <t>CS ÚRS 2019 01</t>
  </si>
  <si>
    <t>1338563793</t>
  </si>
  <si>
    <t>14</t>
  </si>
  <si>
    <t>919732211</t>
  </si>
  <si>
    <t>Styčná spára napojení nového živičného povrchu na stávající za tepla š 15 mm hl 25 mm s prořezáním</t>
  </si>
  <si>
    <t>574152134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</si>
  <si>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</si>
  <si>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styčná spára</t>
  </si>
  <si>
    <t>115+7,142+6,629+11,399+8,313+11,205+22,146</t>
  </si>
  <si>
    <t>59</t>
  </si>
  <si>
    <t>Kryty pozemních komunikací, letišť a ploch dlážděné</t>
  </si>
  <si>
    <t>916131213</t>
  </si>
  <si>
    <t>Osazení silničního obrubníku betonového stojatého s boční opěrou do lože z betonu prostého</t>
  </si>
  <si>
    <t>1494934784</t>
  </si>
  <si>
    <t>Osazení silničního obrubníku betonového se zřízením lože, s vyplněním a zatřením spár cementovou maltou stojatého s boční opěrou z betonu prostého, do lože z betonu prostého</t>
  </si>
  <si>
    <t>obrubník betonový silniční 1000x150x250mm</t>
  </si>
  <si>
    <t>12,6</t>
  </si>
  <si>
    <t>16</t>
  </si>
  <si>
    <t>M</t>
  </si>
  <si>
    <t>59217031</t>
  </si>
  <si>
    <t>-886714935</t>
  </si>
  <si>
    <t>91</t>
  </si>
  <si>
    <t>Doplňující konstrukce a práce pozemních komunikací, letišť a ploch</t>
  </si>
  <si>
    <t>17</t>
  </si>
  <si>
    <t>915211112</t>
  </si>
  <si>
    <t>Vodorovné dopravní značení dělící čáry souvislé š 125 mm retroreflexní bílý plast</t>
  </si>
  <si>
    <t>1479825264</t>
  </si>
  <si>
    <t xml:space="preserve">Vodorovné dopravní značení stříkaným plastem  dělící čára šířky 125 mm souvislá bílá retroreflexní</t>
  </si>
  <si>
    <t>V4 (0,125)</t>
  </si>
  <si>
    <t>115,62+114,53</t>
  </si>
  <si>
    <t>18</t>
  </si>
  <si>
    <t>915611111</t>
  </si>
  <si>
    <t>Předznačení vodorovného liniového značení</t>
  </si>
  <si>
    <t>-1525398696</t>
  </si>
  <si>
    <t xml:space="preserve">Předznačení pro vodorovné značení  stříkané barvou nebo prováděné z nátěrových hmot liniové dělicí čáry, vodicí proužky</t>
  </si>
  <si>
    <t>předznačení V4 (0,125)</t>
  </si>
  <si>
    <t>19</t>
  </si>
  <si>
    <t>938909311</t>
  </si>
  <si>
    <t>Čištění vozovek metením strojně podkladu nebo krytu betonového nebo živičného</t>
  </si>
  <si>
    <t>1334811575</t>
  </si>
  <si>
    <t>Čištění vozovek metením bláta, prachu nebo hlinitého nánosu s odklizením na hromady na vzdálenost do 20 m nebo naložením na dopravní prostředek strojně povrchu podkladu nebo krytu betonového nebo živičného</t>
  </si>
  <si>
    <t>998</t>
  </si>
  <si>
    <t>Přesun hmot</t>
  </si>
  <si>
    <t>20</t>
  </si>
  <si>
    <t>998223011</t>
  </si>
  <si>
    <t>Přesun hmot pro pozemní komunikace s krytem dlážděným</t>
  </si>
  <si>
    <t>-1584661611</t>
  </si>
  <si>
    <t xml:space="preserve">Přesun hmot pro pozemní komunikace s krytem dlážděným  dopravní vzdálenost do 200 m jakékoliv délky objektu</t>
  </si>
  <si>
    <t>obrubníky+beton</t>
  </si>
  <si>
    <t>1,958+1,008</t>
  </si>
  <si>
    <t>998223095</t>
  </si>
  <si>
    <t>Příplatek k přesunu hmot pro pozemní komunikace s krytem dlážděným za zvětšený přesun ZKD 5000 m</t>
  </si>
  <si>
    <t>1467910773</t>
  </si>
  <si>
    <t xml:space="preserve">Přesun hmot pro pozemní komunikace s krytem dlážděným  Příplatek k ceně za zvětšený přesun přes vymezenou největší dopravní vzdálenost za každých dalších 5000 m přes 5000 m</t>
  </si>
  <si>
    <t>(1,958+1,008)*4</t>
  </si>
  <si>
    <t>22</t>
  </si>
  <si>
    <t>998225111</t>
  </si>
  <si>
    <t>Přesun hmot pro pozemní komunikace s krytem z kamene, monolitickým betonovým nebo živičným</t>
  </si>
  <si>
    <t>818507403</t>
  </si>
  <si>
    <t xml:space="preserve">Přesun hmot pro komunikace s krytem z kameniva, monolitickým betonovým nebo živičným  dopravní vzdálenost do 200 m jakékoliv délky objektu</t>
  </si>
  <si>
    <t>asfalt, spojovací koberec, postřik</t>
  </si>
  <si>
    <t>85,335+85,335+5,94+44,223+1,72+0,255</t>
  </si>
  <si>
    <t>R-mat</t>
  </si>
  <si>
    <t>19,111</t>
  </si>
  <si>
    <t>23</t>
  </si>
  <si>
    <t>998225195</t>
  </si>
  <si>
    <t>Příplatek k přesunu hmot pro pozemní komunikace s krytem z kamene, živičným, betonovým ZKD 5000 m</t>
  </si>
  <si>
    <t>1279414117</t>
  </si>
  <si>
    <t xml:space="preserve">Přesun hmot pro komunikace s krytem z kameniva, monolitickým betonovým nebo živičným  Příplatek k ceně za zvětšený přesun přes vymezenou největší dopravní vzdálenost za každých dalších 5000 m přes 5000 m</t>
  </si>
  <si>
    <t>asfalt, spojovací koberec</t>
  </si>
  <si>
    <t>(85,335+85,335+5,94+44,223+1,72)*4</t>
  </si>
  <si>
    <t>19,111*4</t>
  </si>
  <si>
    <t>SO 101b - Velkoplošná oprava v km 0,865-1,335</t>
  </si>
  <si>
    <t>112151116</t>
  </si>
  <si>
    <t>Směrové kácení stromů s rozřezáním a odvětvením D kmene do 700 mm</t>
  </si>
  <si>
    <t>kus</t>
  </si>
  <si>
    <t>-506551915</t>
  </si>
  <si>
    <t>Pokácení stromu směrové v celku s odřezáním kmene a s odvětvením průměru kmene přes 600 do 700 mm</t>
  </si>
  <si>
    <t>1+1+1+1</t>
  </si>
  <si>
    <t>112151117</t>
  </si>
  <si>
    <t>Směrové kácení stromů s rozřezáním a odvětvením D kmene do 800 mm</t>
  </si>
  <si>
    <t>-1566093718</t>
  </si>
  <si>
    <t>Pokácení stromu směrové v celku s odřezáním kmene a s odvětvením průměru kmene přes 700 do 800 mm</t>
  </si>
  <si>
    <t>1+1</t>
  </si>
  <si>
    <t>112151118</t>
  </si>
  <si>
    <t>Směrové kácení stromů s rozřezáním a odvětvením D kmene do 900 mm</t>
  </si>
  <si>
    <t>1107646759</t>
  </si>
  <si>
    <t>Pokácení stromu směrové v celku s odřezáním kmene a s odvětvením průměru kmene přes 800 do 900 mm</t>
  </si>
  <si>
    <t>112201116</t>
  </si>
  <si>
    <t>Odstranění pařezů D do 0,7 m v rovině a svahu 1:5 s odklizením do 20 m a zasypáním jámy</t>
  </si>
  <si>
    <t>1276038819</t>
  </si>
  <si>
    <t>Odstranění pařezu v rovině nebo na svahu do 1:5 o průměru pařezu na řezné ploše přes 600 do 700 mm</t>
  </si>
  <si>
    <t>112201117</t>
  </si>
  <si>
    <t>Odstranění pařezů D do 0,8 m v rovině a svahu 1:5 s odklizením do 20 m a zasypáním jámy</t>
  </si>
  <si>
    <t>-344124810</t>
  </si>
  <si>
    <t>Odstranění pařezu v rovině nebo na svahu do 1:5 o průměru pařezu na řezné ploše přes 700 do 800 mm</t>
  </si>
  <si>
    <t>112201118</t>
  </si>
  <si>
    <t>Odstranění pařezů D do 0,9 m v rovině a svahu 1:5 s odklizením do 20 m a zasypáním jámy</t>
  </si>
  <si>
    <t>1358970281</t>
  </si>
  <si>
    <t>Odstranění pařezu v rovině nebo na svahu do 1:5 o průměru pařezu na řezné ploše přes 800 do 900 mm</t>
  </si>
  <si>
    <t>183151133</t>
  </si>
  <si>
    <t>Hloubení jam pro výsadbu dřevin strojně ve svahu do 1:2 objem jamky do 0,50 m3</t>
  </si>
  <si>
    <t>-558868661</t>
  </si>
  <si>
    <t>Hloubení jam pro výsadbu dřevin strojně ve svahu přes 1:5 do 1:2, objem přes 0,30 do 0,50 m3</t>
  </si>
  <si>
    <t>184102124</t>
  </si>
  <si>
    <t>Výsadba dřeviny s balem D do 0,5 m do jamky se zalitím ve svahu do 1:2</t>
  </si>
  <si>
    <t>-1730964880</t>
  </si>
  <si>
    <t xml:space="preserve">Výsadba dřeviny s balem do předem vyhloubené jamky se zalitím  na svahu přes 1:5 do 1:2, při průměru balu přes 400 do 500 mm</t>
  </si>
  <si>
    <t>JAS</t>
  </si>
  <si>
    <t>Jasann ztepilý (Fraxinus excelsior), obvod kmene min. 16-18 cm</t>
  </si>
  <si>
    <t>-1060348160</t>
  </si>
  <si>
    <t>184215133</t>
  </si>
  <si>
    <t>Ukotvení kmene dřevin třemi kůly D do 0,1 m délky do 3 m</t>
  </si>
  <si>
    <t>1911155349</t>
  </si>
  <si>
    <t>Ukotvení dřeviny kůly třemi kůly, délky přes 2 do 3 m</t>
  </si>
  <si>
    <t>60591255</t>
  </si>
  <si>
    <t>kůl vyvazovací dřevěný impregnovaný D 8cm dl 2,5m</t>
  </si>
  <si>
    <t>1476160901</t>
  </si>
  <si>
    <t>7*3</t>
  </si>
  <si>
    <t>113154331</t>
  </si>
  <si>
    <t>Frézování živičného krytu tl 30 mm pruh š 2 m pl do 10000 m2 bez překážek v trase</t>
  </si>
  <si>
    <t>884827174</t>
  </si>
  <si>
    <t xml:space="preserve">Frézování živičného podkladu nebo krytu  s naložením na dopravní prostředek plochy přes 1 000 do 10 000 m2 bez překážek v trase pruhu šířky přes 1 m do 2 m, tloušťky vrstvy do 30 mm</t>
  </si>
  <si>
    <t>3173,763</t>
  </si>
  <si>
    <t>5,36+14,2+13,754+9,58+18,08</t>
  </si>
  <si>
    <t>162201403</t>
  </si>
  <si>
    <t>Vodorovné přemístění větví stromů listnatých do 1 km D kmene do 700 mm</t>
  </si>
  <si>
    <t>1805605320</t>
  </si>
  <si>
    <t>Vodorovné přemístění větví, kmenů nebo pařezů s naložením, složením a dopravou do 1000 m větví stromů listnatých, průměru kmene přes 500 do 700 mm</t>
  </si>
  <si>
    <t>162301933</t>
  </si>
  <si>
    <t>Příplatek k vodorovnému přemístění větví stromů listnatých D kmene do 700 mm ZKD 1 km</t>
  </si>
  <si>
    <t>974060167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</si>
  <si>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</si>
  <si>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(1+1+1+1)*9</t>
  </si>
  <si>
    <t>162201404</t>
  </si>
  <si>
    <t>Vodorovné přemístění větví stromů listnatých do 1 km D kmene do 900 mm</t>
  </si>
  <si>
    <t>1849836391</t>
  </si>
  <si>
    <t>Vodorovné přemístění větví, kmenů nebo pařezů s naložením, složením a dopravou do 1000 m větví stromů listnatých, průměru kmene přes 700 do 900 mm</t>
  </si>
  <si>
    <t>2+1</t>
  </si>
  <si>
    <t>162301934</t>
  </si>
  <si>
    <t>Příplatek k vodorovnému přemístění větví stromů listnatých D kmene do 900 mm ZKD 1 km</t>
  </si>
  <si>
    <t>1839266445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</si>
  <si>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</si>
  <si>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(2+1)*9</t>
  </si>
  <si>
    <t>162201413</t>
  </si>
  <si>
    <t>Vodorovné přemístění kmenů stromů listnatých do 1 km D kmene do 700 mm</t>
  </si>
  <si>
    <t>-895849494</t>
  </si>
  <si>
    <t>Vodorovné přemístění větví, kmenů nebo pařezů s naložením, složením a dopravou do 1000 m kmenů stromů listnatých, průměru přes 500 do 700 mm</t>
  </si>
  <si>
    <t>162301953</t>
  </si>
  <si>
    <t>Příplatek k vodorovnému přemístění kmenů stromů listnatých D kmene do 700 mm ZKD 1 km</t>
  </si>
  <si>
    <t>-1235372575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</si>
  <si>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</si>
  <si>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162201414</t>
  </si>
  <si>
    <t>Vodorovné přemístění kmenů stromů listnatých do 1 km D kmene do 900 mm</t>
  </si>
  <si>
    <t>-2145637618</t>
  </si>
  <si>
    <t>Vodorovné přemístění větví, kmenů nebo pařezů s naložením, složením a dopravou do 1000 m kmenů stromů listnatých, průměru přes 700 do 900 mm</t>
  </si>
  <si>
    <t>162301954</t>
  </si>
  <si>
    <t>Příplatek k vodorovnému přemístění kmenů stromů listnatých D kmene do 900 mm ZKD 1 km</t>
  </si>
  <si>
    <t>-2027911325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</si>
  <si>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</si>
  <si>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162201423</t>
  </si>
  <si>
    <t>Vodorovné přemístění pařezů do 1 km D do 700 mm</t>
  </si>
  <si>
    <t>351880575</t>
  </si>
  <si>
    <t>Vodorovné přemístění větví, kmenů nebo pařezů s naložením, složením a dopravou do 1000 m pařezů kmenů, průměru přes 500 do 700 mm</t>
  </si>
  <si>
    <t>162301973</t>
  </si>
  <si>
    <t>Příplatek k vodorovnému přemístění pařezů D 700 mm ZKD 1 km</t>
  </si>
  <si>
    <t>-816507687</t>
  </si>
  <si>
    <t>Vodorovné přemístění větví, kmenů nebo pařezů s naložením, složením a dopravou Příplatek k cenám za každých dalších i započatých 1000 m přes 1000 m pařezů kmenů, průměru přes 500 do 700 mm</t>
  </si>
  <si>
    <t>162201424</t>
  </si>
  <si>
    <t>Vodorovné přemístění pařezů do 1 km D do 900 mm</t>
  </si>
  <si>
    <t>-1215429877</t>
  </si>
  <si>
    <t>Vodorovné přemístění větví, kmenů nebo pařezů s naložením, složením a dopravou do 1000 m pařezů kmenů, průměru přes 700 do 900 mm</t>
  </si>
  <si>
    <t>24</t>
  </si>
  <si>
    <t>162301974</t>
  </si>
  <si>
    <t>Příplatek k vodorovnému přemístění pařezů D 900 mm ZKD 1 km</t>
  </si>
  <si>
    <t>-734011614</t>
  </si>
  <si>
    <t>Vodorovné přemístění větví, kmenů nebo pařezů s naložením, složením a dopravou Příplatek k cenám za každých dalších i započatých 1000 m přes 1000 m pařezů kmenů, průměru přes 700 do 900 mm</t>
  </si>
  <si>
    <t>25</t>
  </si>
  <si>
    <t>1347329242</t>
  </si>
  <si>
    <t>6,68+7,53+2,99+16,81+13,76+11,43+18,15</t>
  </si>
  <si>
    <t>26</t>
  </si>
  <si>
    <t>1537669352</t>
  </si>
  <si>
    <t>249,075</t>
  </si>
  <si>
    <t>27</t>
  </si>
  <si>
    <t>472438734</t>
  </si>
  <si>
    <t>249,075*19</t>
  </si>
  <si>
    <t>28</t>
  </si>
  <si>
    <t>-406108899</t>
  </si>
  <si>
    <t>29</t>
  </si>
  <si>
    <t>-567976900</t>
  </si>
  <si>
    <t>30</t>
  </si>
  <si>
    <t>564931412</t>
  </si>
  <si>
    <t>Podklad z asfaltového recyklátu tl 100 mm</t>
  </si>
  <si>
    <t>-725837676</t>
  </si>
  <si>
    <t xml:space="preserve">Podklad nebo podsyp z asfaltového recyklátu  s rozprostřením a zhutněním, po zhutnění tl. 100 mm</t>
  </si>
  <si>
    <t>16,912+29,32+3,18</t>
  </si>
  <si>
    <t>31</t>
  </si>
  <si>
    <t>-469575298</t>
  </si>
  <si>
    <t>2,873+121,3+62,57+32,741</t>
  </si>
  <si>
    <t>17,42+136,38+18,653+28,14+2,62+2,07</t>
  </si>
  <si>
    <t>32</t>
  </si>
  <si>
    <t>-102762378</t>
  </si>
  <si>
    <t>33</t>
  </si>
  <si>
    <t>-234424252</t>
  </si>
  <si>
    <t>34</t>
  </si>
  <si>
    <t>-801673170</t>
  </si>
  <si>
    <t>ACL 16</t>
  </si>
  <si>
    <t>35</t>
  </si>
  <si>
    <t>408288620</t>
  </si>
  <si>
    <t>36</t>
  </si>
  <si>
    <t>-969629563</t>
  </si>
  <si>
    <t>Spojovací mikrokoberec</t>
  </si>
  <si>
    <t>37</t>
  </si>
  <si>
    <t>85823397</t>
  </si>
  <si>
    <t>38</t>
  </si>
  <si>
    <t>973681870</t>
  </si>
  <si>
    <t>469,8+3,035+16,58+14,94+9,768+16,72</t>
  </si>
  <si>
    <t>39</t>
  </si>
  <si>
    <t>915111122</t>
  </si>
  <si>
    <t>Vodorovné dopravní značení dělící čáry přerušované š 125 mm retroreflexní bílá barva</t>
  </si>
  <si>
    <t>-255702178</t>
  </si>
  <si>
    <t xml:space="preserve">Vodorovné dopravní značení stříkané barvou  dělící čára šířky 125 mm přerušovaná bílá retroreflexní</t>
  </si>
  <si>
    <t>V2b (0,125) 1,5/1,5</t>
  </si>
  <si>
    <t>13,95+7,1</t>
  </si>
  <si>
    <t>40</t>
  </si>
  <si>
    <t>1041291022</t>
  </si>
  <si>
    <t>469,14+43,52+401,1+4,84</t>
  </si>
  <si>
    <t>41</t>
  </si>
  <si>
    <t>-1208586103</t>
  </si>
  <si>
    <t>předznačení V2b (0,125) 1,5/1,5</t>
  </si>
  <si>
    <t>42</t>
  </si>
  <si>
    <t>1316736120</t>
  </si>
  <si>
    <t>43</t>
  </si>
  <si>
    <t>911331131</t>
  </si>
  <si>
    <t>Svodidlo ocelové jednostranné zádržnosti H1 se zaberaněním sloupků v rozmezí do 2 m</t>
  </si>
  <si>
    <t>1656456551</t>
  </si>
  <si>
    <t>Silniční svodidlo s osazením sloupků zaberaněním ocelové úroveň zádržnosti H1 vzdálenosti sloupků do 2 m jednostranné</t>
  </si>
  <si>
    <t>Svodidlo H1 vč. zkrácených náběhů, celkem 36 m</t>
  </si>
  <si>
    <t>44</t>
  </si>
  <si>
    <t>-1610423908</t>
  </si>
  <si>
    <t>0,984+329,214+329,214+7,906+164,713+6,405</t>
  </si>
  <si>
    <t>10,673+91,75</t>
  </si>
  <si>
    <t>45</t>
  </si>
  <si>
    <t>1649941118</t>
  </si>
  <si>
    <t>(0,984+329,214+329,214+7,906+164,713+6,405)*4</t>
  </si>
  <si>
    <t>(10,673+91,75)*4</t>
  </si>
  <si>
    <t>VRN - Vedlejší rozpočtové náklady</t>
  </si>
  <si>
    <t>012103000</t>
  </si>
  <si>
    <t>Geodetické práce před výstavbou</t>
  </si>
  <si>
    <t>kpl</t>
  </si>
  <si>
    <t>-1375778312</t>
  </si>
  <si>
    <t>012203000</t>
  </si>
  <si>
    <t>Geodetické práce při provádění stavby</t>
  </si>
  <si>
    <t>1065904103</t>
  </si>
  <si>
    <t>012303000</t>
  </si>
  <si>
    <t>Geodetické práce po výstavbě</t>
  </si>
  <si>
    <t>-633694074</t>
  </si>
  <si>
    <t>013254000</t>
  </si>
  <si>
    <t>Dokumentace skutečného provedení stavby</t>
  </si>
  <si>
    <t>1899297828</t>
  </si>
  <si>
    <t>020001000</t>
  </si>
  <si>
    <t>Příprava staveniště</t>
  </si>
  <si>
    <t>-1454900871</t>
  </si>
  <si>
    <t>030001000</t>
  </si>
  <si>
    <t>Zařízení staveniště</t>
  </si>
  <si>
    <t>502110322</t>
  </si>
  <si>
    <t>041103000</t>
  </si>
  <si>
    <t>Autorský dozor projektanta</t>
  </si>
  <si>
    <t>1024</t>
  </si>
  <si>
    <t>-824254563</t>
  </si>
  <si>
    <t>043002000</t>
  </si>
  <si>
    <t>Zkoušky a ostatní měření</t>
  </si>
  <si>
    <t>-1966505798</t>
  </si>
  <si>
    <t>1+1+1+1+1+1</t>
  </si>
  <si>
    <t>043194000</t>
  </si>
  <si>
    <t>Ostatní zkoušky - rozbor zemin</t>
  </si>
  <si>
    <t>-1413352769</t>
  </si>
  <si>
    <t>Ostatní zkoušky</t>
  </si>
  <si>
    <t>Ostatní zkoušky - rozbor odpadu</t>
  </si>
  <si>
    <t>DIO</t>
  </si>
  <si>
    <t>DIO - Dopravní značení na staveništi</t>
  </si>
  <si>
    <t>1167779280</t>
  </si>
  <si>
    <t>VYT</t>
  </si>
  <si>
    <t>Vytyčení inženýrských sítí</t>
  </si>
  <si>
    <t>852828238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</si>
</sst>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34</v>
      </c>
      <c r="AR19" s="21"/>
      <c r="BE19" s="30"/>
      <c r="BS19" s="18" t="s">
        <v>6</v>
      </c>
    </row>
    <row r="20" s="1" customFormat="1" ht="18.48" customHeight="1">
      <c r="B20" s="21"/>
      <c r="E20" s="26" t="s">
        <v>35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36</v>
      </c>
      <c r="AR22" s="21"/>
      <c r="BE22" s="30"/>
    </row>
    <row r="23" s="1" customFormat="1" ht="47.25" customHeight="1">
      <c r="B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42</v>
      </c>
      <c r="E29" s="3"/>
      <c r="F29" s="31" t="s">
        <v>43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44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45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46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47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48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49</v>
      </c>
      <c r="U35" s="49"/>
      <c r="V35" s="49"/>
      <c r="W35" s="49"/>
      <c r="X35" s="51" t="s">
        <v>50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53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54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53</v>
      </c>
      <c r="AI60" s="40"/>
      <c r="AJ60" s="40"/>
      <c r="AK60" s="40"/>
      <c r="AL60" s="40"/>
      <c r="AM60" s="57" t="s">
        <v>54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55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56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53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54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53</v>
      </c>
      <c r="AI75" s="40"/>
      <c r="AJ75" s="40"/>
      <c r="AK75" s="40"/>
      <c r="AL75" s="40"/>
      <c r="AM75" s="57" t="s">
        <v>54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SPR_09_07_20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SILNICE III21227 JINDŘICHOV_betonárka HRADIŠTĚ v km 0,135-1,500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Hradiště u Chebu, Jindřichov u Tršnic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19. 2. 2020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Krajská správa a údržba silnic Karlovarského kraje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>PROGEOCONT s.r.o.</v>
      </c>
      <c r="AN89" s="4"/>
      <c r="AO89" s="4"/>
      <c r="AP89" s="4"/>
      <c r="AQ89" s="37"/>
      <c r="AR89" s="38"/>
      <c r="AS89" s="70" t="s">
        <v>58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 xml:space="preserve">SPRINCL s.r.o.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59</v>
      </c>
      <c r="D92" s="79"/>
      <c r="E92" s="79"/>
      <c r="F92" s="79"/>
      <c r="G92" s="79"/>
      <c r="H92" s="80"/>
      <c r="I92" s="81" t="s">
        <v>60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61</v>
      </c>
      <c r="AH92" s="79"/>
      <c r="AI92" s="79"/>
      <c r="AJ92" s="79"/>
      <c r="AK92" s="79"/>
      <c r="AL92" s="79"/>
      <c r="AM92" s="79"/>
      <c r="AN92" s="81" t="s">
        <v>62</v>
      </c>
      <c r="AO92" s="79"/>
      <c r="AP92" s="83"/>
      <c r="AQ92" s="84" t="s">
        <v>63</v>
      </c>
      <c r="AR92" s="38"/>
      <c r="AS92" s="85" t="s">
        <v>64</v>
      </c>
      <c r="AT92" s="86" t="s">
        <v>65</v>
      </c>
      <c r="AU92" s="86" t="s">
        <v>66</v>
      </c>
      <c r="AV92" s="86" t="s">
        <v>67</v>
      </c>
      <c r="AW92" s="86" t="s">
        <v>68</v>
      </c>
      <c r="AX92" s="86" t="s">
        <v>69</v>
      </c>
      <c r="AY92" s="86" t="s">
        <v>70</v>
      </c>
      <c r="AZ92" s="86" t="s">
        <v>71</v>
      </c>
      <c r="BA92" s="86" t="s">
        <v>72</v>
      </c>
      <c r="BB92" s="86" t="s">
        <v>73</v>
      </c>
      <c r="BC92" s="86" t="s">
        <v>74</v>
      </c>
      <c r="BD92" s="87" t="s">
        <v>75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76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ROUND(SUM(AG95:AG97),2)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ROUND(SUM(AS95:AS97),2)</f>
        <v>0</v>
      </c>
      <c r="AT94" s="98">
        <f>ROUND(SUM(AV94:AW94),2)</f>
        <v>0</v>
      </c>
      <c r="AU94" s="99">
        <f>ROUND(SUM(AU95:AU97),5)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ROUND(SUM(AZ95:AZ97),2)</f>
        <v>0</v>
      </c>
      <c r="BA94" s="98">
        <f>ROUND(SUM(BA95:BA97),2)</f>
        <v>0</v>
      </c>
      <c r="BB94" s="98">
        <f>ROUND(SUM(BB95:BB97),2)</f>
        <v>0</v>
      </c>
      <c r="BC94" s="98">
        <f>ROUND(SUM(BC95:BC97),2)</f>
        <v>0</v>
      </c>
      <c r="BD94" s="100">
        <f>ROUND(SUM(BD95:BD97),2)</f>
        <v>0</v>
      </c>
      <c r="BE94" s="6"/>
      <c r="BS94" s="101" t="s">
        <v>77</v>
      </c>
      <c r="BT94" s="101" t="s">
        <v>78</v>
      </c>
      <c r="BU94" s="102" t="s">
        <v>79</v>
      </c>
      <c r="BV94" s="101" t="s">
        <v>80</v>
      </c>
      <c r="BW94" s="101" t="s">
        <v>4</v>
      </c>
      <c r="BX94" s="101" t="s">
        <v>81</v>
      </c>
      <c r="CL94" s="101" t="s">
        <v>1</v>
      </c>
    </row>
    <row r="95" s="7" customFormat="1" ht="24.75" customHeight="1">
      <c r="A95" s="103" t="s">
        <v>82</v>
      </c>
      <c r="B95" s="104"/>
      <c r="C95" s="105"/>
      <c r="D95" s="106" t="s">
        <v>83</v>
      </c>
      <c r="E95" s="106"/>
      <c r="F95" s="106"/>
      <c r="G95" s="106"/>
      <c r="H95" s="106"/>
      <c r="I95" s="107"/>
      <c r="J95" s="106" t="s">
        <v>84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'SO 101a - Velkoplošná opr...'!J30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85</v>
      </c>
      <c r="AR95" s="104"/>
      <c r="AS95" s="110">
        <v>0</v>
      </c>
      <c r="AT95" s="111">
        <f>ROUND(SUM(AV95:AW95),2)</f>
        <v>0</v>
      </c>
      <c r="AU95" s="112">
        <f>'SO 101a - Velkoplošná opr...'!P123</f>
        <v>0</v>
      </c>
      <c r="AV95" s="111">
        <f>'SO 101a - Velkoplošná opr...'!J33</f>
        <v>0</v>
      </c>
      <c r="AW95" s="111">
        <f>'SO 101a - Velkoplošná opr...'!J34</f>
        <v>0</v>
      </c>
      <c r="AX95" s="111">
        <f>'SO 101a - Velkoplošná opr...'!J35</f>
        <v>0</v>
      </c>
      <c r="AY95" s="111">
        <f>'SO 101a - Velkoplošná opr...'!J36</f>
        <v>0</v>
      </c>
      <c r="AZ95" s="111">
        <f>'SO 101a - Velkoplošná opr...'!F33</f>
        <v>0</v>
      </c>
      <c r="BA95" s="111">
        <f>'SO 101a - Velkoplošná opr...'!F34</f>
        <v>0</v>
      </c>
      <c r="BB95" s="111">
        <f>'SO 101a - Velkoplošná opr...'!F35</f>
        <v>0</v>
      </c>
      <c r="BC95" s="111">
        <f>'SO 101a - Velkoplošná opr...'!F36</f>
        <v>0</v>
      </c>
      <c r="BD95" s="113">
        <f>'SO 101a - Velkoplošná opr...'!F37</f>
        <v>0</v>
      </c>
      <c r="BE95" s="7"/>
      <c r="BT95" s="114" t="s">
        <v>86</v>
      </c>
      <c r="BV95" s="114" t="s">
        <v>80</v>
      </c>
      <c r="BW95" s="114" t="s">
        <v>87</v>
      </c>
      <c r="BX95" s="114" t="s">
        <v>4</v>
      </c>
      <c r="CL95" s="114" t="s">
        <v>1</v>
      </c>
      <c r="CM95" s="114" t="s">
        <v>88</v>
      </c>
    </row>
    <row r="96" s="7" customFormat="1" ht="24.75" customHeight="1">
      <c r="A96" s="103" t="s">
        <v>82</v>
      </c>
      <c r="B96" s="104"/>
      <c r="C96" s="105"/>
      <c r="D96" s="106" t="s">
        <v>89</v>
      </c>
      <c r="E96" s="106"/>
      <c r="F96" s="106"/>
      <c r="G96" s="106"/>
      <c r="H96" s="106"/>
      <c r="I96" s="107"/>
      <c r="J96" s="106" t="s">
        <v>90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'SO 101b - Velkoplošná opr...'!J30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85</v>
      </c>
      <c r="AR96" s="104"/>
      <c r="AS96" s="110">
        <v>0</v>
      </c>
      <c r="AT96" s="111">
        <f>ROUND(SUM(AV96:AW96),2)</f>
        <v>0</v>
      </c>
      <c r="AU96" s="112">
        <f>'SO 101b - Velkoplošná opr...'!P122</f>
        <v>0</v>
      </c>
      <c r="AV96" s="111">
        <f>'SO 101b - Velkoplošná opr...'!J33</f>
        <v>0</v>
      </c>
      <c r="AW96" s="111">
        <f>'SO 101b - Velkoplošná opr...'!J34</f>
        <v>0</v>
      </c>
      <c r="AX96" s="111">
        <f>'SO 101b - Velkoplošná opr...'!J35</f>
        <v>0</v>
      </c>
      <c r="AY96" s="111">
        <f>'SO 101b - Velkoplošná opr...'!J36</f>
        <v>0</v>
      </c>
      <c r="AZ96" s="111">
        <f>'SO 101b - Velkoplošná opr...'!F33</f>
        <v>0</v>
      </c>
      <c r="BA96" s="111">
        <f>'SO 101b - Velkoplošná opr...'!F34</f>
        <v>0</v>
      </c>
      <c r="BB96" s="111">
        <f>'SO 101b - Velkoplošná opr...'!F35</f>
        <v>0</v>
      </c>
      <c r="BC96" s="111">
        <f>'SO 101b - Velkoplošná opr...'!F36</f>
        <v>0</v>
      </c>
      <c r="BD96" s="113">
        <f>'SO 101b - Velkoplošná opr...'!F37</f>
        <v>0</v>
      </c>
      <c r="BE96" s="7"/>
      <c r="BT96" s="114" t="s">
        <v>86</v>
      </c>
      <c r="BV96" s="114" t="s">
        <v>80</v>
      </c>
      <c r="BW96" s="114" t="s">
        <v>91</v>
      </c>
      <c r="BX96" s="114" t="s">
        <v>4</v>
      </c>
      <c r="CL96" s="114" t="s">
        <v>1</v>
      </c>
      <c r="CM96" s="114" t="s">
        <v>88</v>
      </c>
    </row>
    <row r="97" s="7" customFormat="1" ht="16.5" customHeight="1">
      <c r="A97" s="103" t="s">
        <v>82</v>
      </c>
      <c r="B97" s="104"/>
      <c r="C97" s="105"/>
      <c r="D97" s="106" t="s">
        <v>92</v>
      </c>
      <c r="E97" s="106"/>
      <c r="F97" s="106"/>
      <c r="G97" s="106"/>
      <c r="H97" s="106"/>
      <c r="I97" s="107"/>
      <c r="J97" s="106" t="s">
        <v>93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'VRN - Vedlejší rozpočtové...'!J30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85</v>
      </c>
      <c r="AR97" s="104"/>
      <c r="AS97" s="115">
        <v>0</v>
      </c>
      <c r="AT97" s="116">
        <f>ROUND(SUM(AV97:AW97),2)</f>
        <v>0</v>
      </c>
      <c r="AU97" s="117">
        <f>'VRN - Vedlejší rozpočtové...'!P117</f>
        <v>0</v>
      </c>
      <c r="AV97" s="116">
        <f>'VRN - Vedlejší rozpočtové...'!J33</f>
        <v>0</v>
      </c>
      <c r="AW97" s="116">
        <f>'VRN - Vedlejší rozpočtové...'!J34</f>
        <v>0</v>
      </c>
      <c r="AX97" s="116">
        <f>'VRN - Vedlejší rozpočtové...'!J35</f>
        <v>0</v>
      </c>
      <c r="AY97" s="116">
        <f>'VRN - Vedlejší rozpočtové...'!J36</f>
        <v>0</v>
      </c>
      <c r="AZ97" s="116">
        <f>'VRN - Vedlejší rozpočtové...'!F33</f>
        <v>0</v>
      </c>
      <c r="BA97" s="116">
        <f>'VRN - Vedlejší rozpočtové...'!F34</f>
        <v>0</v>
      </c>
      <c r="BB97" s="116">
        <f>'VRN - Vedlejší rozpočtové...'!F35</f>
        <v>0</v>
      </c>
      <c r="BC97" s="116">
        <f>'VRN - Vedlejší rozpočtové...'!F36</f>
        <v>0</v>
      </c>
      <c r="BD97" s="118">
        <f>'VRN - Vedlejší rozpočtové...'!F37</f>
        <v>0</v>
      </c>
      <c r="BE97" s="7"/>
      <c r="BT97" s="114" t="s">
        <v>86</v>
      </c>
      <c r="BV97" s="114" t="s">
        <v>80</v>
      </c>
      <c r="BW97" s="114" t="s">
        <v>94</v>
      </c>
      <c r="BX97" s="114" t="s">
        <v>4</v>
      </c>
      <c r="CL97" s="114" t="s">
        <v>1</v>
      </c>
      <c r="CM97" s="114" t="s">
        <v>88</v>
      </c>
    </row>
    <row r="98" s="2" customFormat="1" ht="30" customHeight="1">
      <c r="A98" s="37"/>
      <c r="B98" s="38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101a - Velkoplošná opr...'!C2" display="/"/>
    <hyperlink ref="A96" location="'SO 101b - Velkoplošná opr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88</v>
      </c>
    </row>
    <row r="4" s="1" customFormat="1" ht="24.96" customHeight="1">
      <c r="B4" s="21"/>
      <c r="D4" s="22" t="s">
        <v>95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23.25" customHeight="1">
      <c r="B7" s="21"/>
      <c r="E7" s="122" t="str">
        <f>'Rekapitulace stavby'!K6</f>
        <v>OPRAVA SILNICE III21227 JINDŘICHOV_betonárka HRADIŠTĚ v km 0,135-1,500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96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97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19. 2. 2020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124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124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124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124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24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38</v>
      </c>
      <c r="E30" s="37"/>
      <c r="F30" s="37"/>
      <c r="G30" s="37"/>
      <c r="H30" s="37"/>
      <c r="I30" s="123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31" t="s">
        <v>39</v>
      </c>
      <c r="J32" s="42" t="s">
        <v>41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42</v>
      </c>
      <c r="E33" s="31" t="s">
        <v>43</v>
      </c>
      <c r="F33" s="133">
        <f>ROUND((SUM(BE123:BE233)),  2)</f>
        <v>0</v>
      </c>
      <c r="G33" s="37"/>
      <c r="H33" s="37"/>
      <c r="I33" s="134">
        <v>0.20999999999999999</v>
      </c>
      <c r="J33" s="133">
        <f>ROUND(((SUM(BE123:BE233))*I33),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33">
        <f>ROUND((SUM(BF123:BF233)),  2)</f>
        <v>0</v>
      </c>
      <c r="G34" s="37"/>
      <c r="H34" s="37"/>
      <c r="I34" s="134">
        <v>0.14999999999999999</v>
      </c>
      <c r="J34" s="133">
        <f>ROUND(((SUM(BF123:BF233))*I34),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33">
        <f>ROUND((SUM(BG123:BG233)),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33">
        <f>ROUND((SUM(BH123:BH233)),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33">
        <f>ROUND((SUM(BI123:BI233)),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48</v>
      </c>
      <c r="E39" s="80"/>
      <c r="F39" s="80"/>
      <c r="G39" s="137" t="s">
        <v>49</v>
      </c>
      <c r="H39" s="138" t="s">
        <v>50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43" t="s">
        <v>54</v>
      </c>
      <c r="G61" s="57" t="s">
        <v>53</v>
      </c>
      <c r="H61" s="40"/>
      <c r="I61" s="144"/>
      <c r="J61" s="145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43" t="s">
        <v>54</v>
      </c>
      <c r="G76" s="57" t="s">
        <v>53</v>
      </c>
      <c r="H76" s="40"/>
      <c r="I76" s="144"/>
      <c r="J76" s="145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2" t="str">
        <f>E7</f>
        <v>OPRAVA SILNICE III21227 JINDŘICHOV_betonárka HRADIŠTĚ v km 0,135-1,500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101a - Velkoplošná oprava v km 0,000-0,115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Hradiště u Chebu, Jindřichov u Tršnic</v>
      </c>
      <c r="G89" s="37"/>
      <c r="H89" s="37"/>
      <c r="I89" s="124" t="s">
        <v>22</v>
      </c>
      <c r="J89" s="68" t="str">
        <f>IF(J12="","",J12)</f>
        <v>19. 2. 2020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Krajská správa a údržba silnic Karlovarského kraje</v>
      </c>
      <c r="G91" s="37"/>
      <c r="H91" s="37"/>
      <c r="I91" s="124" t="s">
        <v>30</v>
      </c>
      <c r="J91" s="35" t="str">
        <f>E21</f>
        <v>PROGEOCONT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124" t="s">
        <v>33</v>
      </c>
      <c r="J92" s="35" t="str">
        <f>E24</f>
        <v xml:space="preserve">SPRINCL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99</v>
      </c>
      <c r="D94" s="135"/>
      <c r="E94" s="135"/>
      <c r="F94" s="135"/>
      <c r="G94" s="135"/>
      <c r="H94" s="135"/>
      <c r="I94" s="150"/>
      <c r="J94" s="151" t="s">
        <v>100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101</v>
      </c>
      <c r="D96" s="37"/>
      <c r="E96" s="37"/>
      <c r="F96" s="37"/>
      <c r="G96" s="37"/>
      <c r="H96" s="37"/>
      <c r="I96" s="123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102</v>
      </c>
    </row>
    <row r="97" s="9" customFormat="1" ht="24.96" customHeight="1">
      <c r="A97" s="9"/>
      <c r="B97" s="153"/>
      <c r="C97" s="9"/>
      <c r="D97" s="154" t="s">
        <v>103</v>
      </c>
      <c r="E97" s="155"/>
      <c r="F97" s="155"/>
      <c r="G97" s="155"/>
      <c r="H97" s="155"/>
      <c r="I97" s="156"/>
      <c r="J97" s="157">
        <f>J124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104</v>
      </c>
      <c r="E98" s="160"/>
      <c r="F98" s="160"/>
      <c r="G98" s="160"/>
      <c r="H98" s="160"/>
      <c r="I98" s="161"/>
      <c r="J98" s="162">
        <f>J125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105</v>
      </c>
      <c r="E99" s="160"/>
      <c r="F99" s="160"/>
      <c r="G99" s="160"/>
      <c r="H99" s="160"/>
      <c r="I99" s="161"/>
      <c r="J99" s="162">
        <f>J158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106</v>
      </c>
      <c r="E100" s="160"/>
      <c r="F100" s="160"/>
      <c r="G100" s="160"/>
      <c r="H100" s="160"/>
      <c r="I100" s="161"/>
      <c r="J100" s="162">
        <f>J159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107</v>
      </c>
      <c r="E101" s="160"/>
      <c r="F101" s="160"/>
      <c r="G101" s="160"/>
      <c r="H101" s="160"/>
      <c r="I101" s="161"/>
      <c r="J101" s="162">
        <f>J185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8"/>
      <c r="C102" s="10"/>
      <c r="D102" s="159" t="s">
        <v>108</v>
      </c>
      <c r="E102" s="160"/>
      <c r="F102" s="160"/>
      <c r="G102" s="160"/>
      <c r="H102" s="160"/>
      <c r="I102" s="161"/>
      <c r="J102" s="162">
        <f>J196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109</v>
      </c>
      <c r="E103" s="160"/>
      <c r="F103" s="160"/>
      <c r="G103" s="160"/>
      <c r="H103" s="160"/>
      <c r="I103" s="161"/>
      <c r="J103" s="162">
        <f>J209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123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147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148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110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3.25" customHeight="1">
      <c r="A113" s="37"/>
      <c r="B113" s="38"/>
      <c r="C113" s="37"/>
      <c r="D113" s="37"/>
      <c r="E113" s="122" t="str">
        <f>E7</f>
        <v>OPRAVA SILNICE III21227 JINDŘICHOV_betonárka HRADIŠTĚ v km 0,135-1,500</v>
      </c>
      <c r="F113" s="31"/>
      <c r="G113" s="31"/>
      <c r="H113" s="31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96</v>
      </c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SO 101a - Velkoplošná oprava v km 0,000-0,115</v>
      </c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>Hradiště u Chebu, Jindřichov u Tršnic</v>
      </c>
      <c r="G117" s="37"/>
      <c r="H117" s="37"/>
      <c r="I117" s="124" t="s">
        <v>22</v>
      </c>
      <c r="J117" s="68" t="str">
        <f>IF(J12="","",J12)</f>
        <v>19. 2. 2020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5.65" customHeight="1">
      <c r="A119" s="37"/>
      <c r="B119" s="38"/>
      <c r="C119" s="31" t="s">
        <v>24</v>
      </c>
      <c r="D119" s="37"/>
      <c r="E119" s="37"/>
      <c r="F119" s="26" t="str">
        <f>E15</f>
        <v>Krajská správa a údržba silnic Karlovarského kraje</v>
      </c>
      <c r="G119" s="37"/>
      <c r="H119" s="37"/>
      <c r="I119" s="124" t="s">
        <v>30</v>
      </c>
      <c r="J119" s="35" t="str">
        <f>E21</f>
        <v>PROGEOCONT s.r.o.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28</v>
      </c>
      <c r="D120" s="37"/>
      <c r="E120" s="37"/>
      <c r="F120" s="26" t="str">
        <f>IF(E18="","",E18)</f>
        <v>Vyplň údaj</v>
      </c>
      <c r="G120" s="37"/>
      <c r="H120" s="37"/>
      <c r="I120" s="124" t="s">
        <v>33</v>
      </c>
      <c r="J120" s="35" t="str">
        <f>E24</f>
        <v xml:space="preserve">SPRINCL s.r.o.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123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63"/>
      <c r="B122" s="164"/>
      <c r="C122" s="165" t="s">
        <v>111</v>
      </c>
      <c r="D122" s="166" t="s">
        <v>63</v>
      </c>
      <c r="E122" s="166" t="s">
        <v>59</v>
      </c>
      <c r="F122" s="166" t="s">
        <v>60</v>
      </c>
      <c r="G122" s="166" t="s">
        <v>112</v>
      </c>
      <c r="H122" s="166" t="s">
        <v>113</v>
      </c>
      <c r="I122" s="167" t="s">
        <v>114</v>
      </c>
      <c r="J122" s="166" t="s">
        <v>100</v>
      </c>
      <c r="K122" s="168" t="s">
        <v>115</v>
      </c>
      <c r="L122" s="169"/>
      <c r="M122" s="85" t="s">
        <v>1</v>
      </c>
      <c r="N122" s="86" t="s">
        <v>42</v>
      </c>
      <c r="O122" s="86" t="s">
        <v>116</v>
      </c>
      <c r="P122" s="86" t="s">
        <v>117</v>
      </c>
      <c r="Q122" s="86" t="s">
        <v>118</v>
      </c>
      <c r="R122" s="86" t="s">
        <v>119</v>
      </c>
      <c r="S122" s="86" t="s">
        <v>120</v>
      </c>
      <c r="T122" s="87" t="s">
        <v>121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="2" customFormat="1" ht="22.8" customHeight="1">
      <c r="A123" s="37"/>
      <c r="B123" s="38"/>
      <c r="C123" s="92" t="s">
        <v>122</v>
      </c>
      <c r="D123" s="37"/>
      <c r="E123" s="37"/>
      <c r="F123" s="37"/>
      <c r="G123" s="37"/>
      <c r="H123" s="37"/>
      <c r="I123" s="123"/>
      <c r="J123" s="170">
        <f>BK123</f>
        <v>0</v>
      </c>
      <c r="K123" s="37"/>
      <c r="L123" s="38"/>
      <c r="M123" s="88"/>
      <c r="N123" s="72"/>
      <c r="O123" s="89"/>
      <c r="P123" s="171">
        <f>P124</f>
        <v>0</v>
      </c>
      <c r="Q123" s="89"/>
      <c r="R123" s="171">
        <f>R124</f>
        <v>245.113112800072</v>
      </c>
      <c r="S123" s="89"/>
      <c r="T123" s="172">
        <f>T124</f>
        <v>84.241881000000006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77</v>
      </c>
      <c r="AU123" s="18" t="s">
        <v>102</v>
      </c>
      <c r="BK123" s="173">
        <f>BK124</f>
        <v>0</v>
      </c>
    </row>
    <row r="124" s="12" customFormat="1" ht="25.92" customHeight="1">
      <c r="A124" s="12"/>
      <c r="B124" s="174"/>
      <c r="C124" s="12"/>
      <c r="D124" s="175" t="s">
        <v>77</v>
      </c>
      <c r="E124" s="176" t="s">
        <v>123</v>
      </c>
      <c r="F124" s="176" t="s">
        <v>124</v>
      </c>
      <c r="G124" s="12"/>
      <c r="H124" s="12"/>
      <c r="I124" s="177"/>
      <c r="J124" s="178">
        <f>BK124</f>
        <v>0</v>
      </c>
      <c r="K124" s="12"/>
      <c r="L124" s="174"/>
      <c r="M124" s="179"/>
      <c r="N124" s="180"/>
      <c r="O124" s="180"/>
      <c r="P124" s="181">
        <f>P125+P158+P209</f>
        <v>0</v>
      </c>
      <c r="Q124" s="180"/>
      <c r="R124" s="181">
        <f>R125+R158+R209</f>
        <v>245.113112800072</v>
      </c>
      <c r="S124" s="180"/>
      <c r="T124" s="182">
        <f>T125+T158+T209</f>
        <v>84.241881000000006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86</v>
      </c>
      <c r="AT124" s="183" t="s">
        <v>77</v>
      </c>
      <c r="AU124" s="183" t="s">
        <v>78</v>
      </c>
      <c r="AY124" s="175" t="s">
        <v>125</v>
      </c>
      <c r="BK124" s="184">
        <f>BK125+BK158+BK209</f>
        <v>0</v>
      </c>
    </row>
    <row r="125" s="12" customFormat="1" ht="22.8" customHeight="1">
      <c r="A125" s="12"/>
      <c r="B125" s="174"/>
      <c r="C125" s="12"/>
      <c r="D125" s="175" t="s">
        <v>77</v>
      </c>
      <c r="E125" s="185" t="s">
        <v>126</v>
      </c>
      <c r="F125" s="185" t="s">
        <v>127</v>
      </c>
      <c r="G125" s="12"/>
      <c r="H125" s="12"/>
      <c r="I125" s="177"/>
      <c r="J125" s="186">
        <f>BK125</f>
        <v>0</v>
      </c>
      <c r="K125" s="12"/>
      <c r="L125" s="174"/>
      <c r="M125" s="179"/>
      <c r="N125" s="180"/>
      <c r="O125" s="180"/>
      <c r="P125" s="181">
        <f>SUM(P126:P157)</f>
        <v>0</v>
      </c>
      <c r="Q125" s="180"/>
      <c r="R125" s="181">
        <f>SUM(R126:R157)</f>
        <v>0.043510200030000001</v>
      </c>
      <c r="S125" s="180"/>
      <c r="T125" s="182">
        <f>SUM(T126:T157)</f>
        <v>66.872421000000003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5" t="s">
        <v>86</v>
      </c>
      <c r="AT125" s="183" t="s">
        <v>77</v>
      </c>
      <c r="AU125" s="183" t="s">
        <v>86</v>
      </c>
      <c r="AY125" s="175" t="s">
        <v>125</v>
      </c>
      <c r="BK125" s="184">
        <f>SUM(BK126:BK157)</f>
        <v>0</v>
      </c>
    </row>
    <row r="126" s="2" customFormat="1" ht="21.75" customHeight="1">
      <c r="A126" s="37"/>
      <c r="B126" s="187"/>
      <c r="C126" s="188" t="s">
        <v>86</v>
      </c>
      <c r="D126" s="188" t="s">
        <v>128</v>
      </c>
      <c r="E126" s="189" t="s">
        <v>129</v>
      </c>
      <c r="F126" s="190" t="s">
        <v>130</v>
      </c>
      <c r="G126" s="191" t="s">
        <v>131</v>
      </c>
      <c r="H126" s="192">
        <v>868.47299999999996</v>
      </c>
      <c r="I126" s="193"/>
      <c r="J126" s="194">
        <f>ROUND(I126*H126,2)</f>
        <v>0</v>
      </c>
      <c r="K126" s="190" t="s">
        <v>132</v>
      </c>
      <c r="L126" s="38"/>
      <c r="M126" s="195" t="s">
        <v>1</v>
      </c>
      <c r="N126" s="196" t="s">
        <v>43</v>
      </c>
      <c r="O126" s="76"/>
      <c r="P126" s="197">
        <f>O126*H126</f>
        <v>0</v>
      </c>
      <c r="Q126" s="197">
        <v>5.0000000000000002E-05</v>
      </c>
      <c r="R126" s="197">
        <f>Q126*H126</f>
        <v>0.043423650000000001</v>
      </c>
      <c r="S126" s="197">
        <v>0.076999999999999999</v>
      </c>
      <c r="T126" s="198">
        <f>S126*H126</f>
        <v>66.872421000000003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9" t="s">
        <v>133</v>
      </c>
      <c r="AT126" s="199" t="s">
        <v>128</v>
      </c>
      <c r="AU126" s="199" t="s">
        <v>88</v>
      </c>
      <c r="AY126" s="18" t="s">
        <v>125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86</v>
      </c>
      <c r="BK126" s="200">
        <f>ROUND(I126*H126,2)</f>
        <v>0</v>
      </c>
      <c r="BL126" s="18" t="s">
        <v>133</v>
      </c>
      <c r="BM126" s="199" t="s">
        <v>134</v>
      </c>
    </row>
    <row r="127" s="2" customFormat="1">
      <c r="A127" s="37"/>
      <c r="B127" s="38"/>
      <c r="C127" s="37"/>
      <c r="D127" s="201" t="s">
        <v>135</v>
      </c>
      <c r="E127" s="37"/>
      <c r="F127" s="202" t="s">
        <v>136</v>
      </c>
      <c r="G127" s="37"/>
      <c r="H127" s="37"/>
      <c r="I127" s="123"/>
      <c r="J127" s="37"/>
      <c r="K127" s="37"/>
      <c r="L127" s="38"/>
      <c r="M127" s="203"/>
      <c r="N127" s="204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135</v>
      </c>
      <c r="AU127" s="18" t="s">
        <v>88</v>
      </c>
    </row>
    <row r="128" s="13" customFormat="1">
      <c r="A128" s="13"/>
      <c r="B128" s="205"/>
      <c r="C128" s="13"/>
      <c r="D128" s="201" t="s">
        <v>137</v>
      </c>
      <c r="E128" s="206" t="s">
        <v>1</v>
      </c>
      <c r="F128" s="207" t="s">
        <v>138</v>
      </c>
      <c r="G128" s="13"/>
      <c r="H128" s="206" t="s">
        <v>1</v>
      </c>
      <c r="I128" s="208"/>
      <c r="J128" s="13"/>
      <c r="K128" s="13"/>
      <c r="L128" s="205"/>
      <c r="M128" s="209"/>
      <c r="N128" s="210"/>
      <c r="O128" s="210"/>
      <c r="P128" s="210"/>
      <c r="Q128" s="210"/>
      <c r="R128" s="210"/>
      <c r="S128" s="210"/>
      <c r="T128" s="21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6" t="s">
        <v>137</v>
      </c>
      <c r="AU128" s="206" t="s">
        <v>88</v>
      </c>
      <c r="AV128" s="13" t="s">
        <v>86</v>
      </c>
      <c r="AW128" s="13" t="s">
        <v>32</v>
      </c>
      <c r="AX128" s="13" t="s">
        <v>78</v>
      </c>
      <c r="AY128" s="206" t="s">
        <v>125</v>
      </c>
    </row>
    <row r="129" s="14" customFormat="1">
      <c r="A129" s="14"/>
      <c r="B129" s="212"/>
      <c r="C129" s="14"/>
      <c r="D129" s="201" t="s">
        <v>137</v>
      </c>
      <c r="E129" s="213" t="s">
        <v>1</v>
      </c>
      <c r="F129" s="214" t="s">
        <v>139</v>
      </c>
      <c r="G129" s="14"/>
      <c r="H129" s="215">
        <v>822.66300000000001</v>
      </c>
      <c r="I129" s="216"/>
      <c r="J129" s="14"/>
      <c r="K129" s="14"/>
      <c r="L129" s="212"/>
      <c r="M129" s="217"/>
      <c r="N129" s="218"/>
      <c r="O129" s="218"/>
      <c r="P129" s="218"/>
      <c r="Q129" s="218"/>
      <c r="R129" s="218"/>
      <c r="S129" s="218"/>
      <c r="T129" s="21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13" t="s">
        <v>137</v>
      </c>
      <c r="AU129" s="213" t="s">
        <v>88</v>
      </c>
      <c r="AV129" s="14" t="s">
        <v>88</v>
      </c>
      <c r="AW129" s="14" t="s">
        <v>32</v>
      </c>
      <c r="AX129" s="14" t="s">
        <v>78</v>
      </c>
      <c r="AY129" s="213" t="s">
        <v>125</v>
      </c>
    </row>
    <row r="130" s="13" customFormat="1">
      <c r="A130" s="13"/>
      <c r="B130" s="205"/>
      <c r="C130" s="13"/>
      <c r="D130" s="201" t="s">
        <v>137</v>
      </c>
      <c r="E130" s="206" t="s">
        <v>1</v>
      </c>
      <c r="F130" s="207" t="s">
        <v>140</v>
      </c>
      <c r="G130" s="13"/>
      <c r="H130" s="206" t="s">
        <v>1</v>
      </c>
      <c r="I130" s="208"/>
      <c r="J130" s="13"/>
      <c r="K130" s="13"/>
      <c r="L130" s="205"/>
      <c r="M130" s="209"/>
      <c r="N130" s="210"/>
      <c r="O130" s="210"/>
      <c r="P130" s="210"/>
      <c r="Q130" s="210"/>
      <c r="R130" s="210"/>
      <c r="S130" s="210"/>
      <c r="T130" s="21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6" t="s">
        <v>137</v>
      </c>
      <c r="AU130" s="206" t="s">
        <v>88</v>
      </c>
      <c r="AV130" s="13" t="s">
        <v>86</v>
      </c>
      <c r="AW130" s="13" t="s">
        <v>32</v>
      </c>
      <c r="AX130" s="13" t="s">
        <v>78</v>
      </c>
      <c r="AY130" s="206" t="s">
        <v>125</v>
      </c>
    </row>
    <row r="131" s="14" customFormat="1">
      <c r="A131" s="14"/>
      <c r="B131" s="212"/>
      <c r="C131" s="14"/>
      <c r="D131" s="201" t="s">
        <v>137</v>
      </c>
      <c r="E131" s="213" t="s">
        <v>1</v>
      </c>
      <c r="F131" s="214" t="s">
        <v>141</v>
      </c>
      <c r="G131" s="14"/>
      <c r="H131" s="215">
        <v>45.810000000000002</v>
      </c>
      <c r="I131" s="216"/>
      <c r="J131" s="14"/>
      <c r="K131" s="14"/>
      <c r="L131" s="212"/>
      <c r="M131" s="217"/>
      <c r="N131" s="218"/>
      <c r="O131" s="218"/>
      <c r="P131" s="218"/>
      <c r="Q131" s="218"/>
      <c r="R131" s="218"/>
      <c r="S131" s="218"/>
      <c r="T131" s="21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3" t="s">
        <v>137</v>
      </c>
      <c r="AU131" s="213" t="s">
        <v>88</v>
      </c>
      <c r="AV131" s="14" t="s">
        <v>88</v>
      </c>
      <c r="AW131" s="14" t="s">
        <v>32</v>
      </c>
      <c r="AX131" s="14" t="s">
        <v>78</v>
      </c>
      <c r="AY131" s="213" t="s">
        <v>125</v>
      </c>
    </row>
    <row r="132" s="15" customFormat="1">
      <c r="A132" s="15"/>
      <c r="B132" s="220"/>
      <c r="C132" s="15"/>
      <c r="D132" s="201" t="s">
        <v>137</v>
      </c>
      <c r="E132" s="221" t="s">
        <v>1</v>
      </c>
      <c r="F132" s="222" t="s">
        <v>142</v>
      </c>
      <c r="G132" s="15"/>
      <c r="H132" s="223">
        <v>868.47299999999996</v>
      </c>
      <c r="I132" s="224"/>
      <c r="J132" s="15"/>
      <c r="K132" s="15"/>
      <c r="L132" s="220"/>
      <c r="M132" s="225"/>
      <c r="N132" s="226"/>
      <c r="O132" s="226"/>
      <c r="P132" s="226"/>
      <c r="Q132" s="226"/>
      <c r="R132" s="226"/>
      <c r="S132" s="226"/>
      <c r="T132" s="22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1" t="s">
        <v>137</v>
      </c>
      <c r="AU132" s="221" t="s">
        <v>88</v>
      </c>
      <c r="AV132" s="15" t="s">
        <v>133</v>
      </c>
      <c r="AW132" s="15" t="s">
        <v>32</v>
      </c>
      <c r="AX132" s="15" t="s">
        <v>86</v>
      </c>
      <c r="AY132" s="221" t="s">
        <v>125</v>
      </c>
    </row>
    <row r="133" s="2" customFormat="1" ht="16.5" customHeight="1">
      <c r="A133" s="37"/>
      <c r="B133" s="187"/>
      <c r="C133" s="188" t="s">
        <v>88</v>
      </c>
      <c r="D133" s="188" t="s">
        <v>128</v>
      </c>
      <c r="E133" s="189" t="s">
        <v>143</v>
      </c>
      <c r="F133" s="190" t="s">
        <v>144</v>
      </c>
      <c r="G133" s="191" t="s">
        <v>145</v>
      </c>
      <c r="H133" s="192">
        <v>66.834000000000003</v>
      </c>
      <c r="I133" s="193"/>
      <c r="J133" s="194">
        <f>ROUND(I133*H133,2)</f>
        <v>0</v>
      </c>
      <c r="K133" s="190" t="s">
        <v>132</v>
      </c>
      <c r="L133" s="38"/>
      <c r="M133" s="195" t="s">
        <v>1</v>
      </c>
      <c r="N133" s="196" t="s">
        <v>43</v>
      </c>
      <c r="O133" s="76"/>
      <c r="P133" s="197">
        <f>O133*H133</f>
        <v>0</v>
      </c>
      <c r="Q133" s="197">
        <v>1.2950000000000001E-06</v>
      </c>
      <c r="R133" s="197">
        <f>Q133*H133</f>
        <v>8.6550030000000005E-05</v>
      </c>
      <c r="S133" s="197">
        <v>0</v>
      </c>
      <c r="T133" s="19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9" t="s">
        <v>133</v>
      </c>
      <c r="AT133" s="199" t="s">
        <v>128</v>
      </c>
      <c r="AU133" s="199" t="s">
        <v>88</v>
      </c>
      <c r="AY133" s="18" t="s">
        <v>125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8" t="s">
        <v>86</v>
      </c>
      <c r="BK133" s="200">
        <f>ROUND(I133*H133,2)</f>
        <v>0</v>
      </c>
      <c r="BL133" s="18" t="s">
        <v>133</v>
      </c>
      <c r="BM133" s="199" t="s">
        <v>146</v>
      </c>
    </row>
    <row r="134" s="2" customFormat="1">
      <c r="A134" s="37"/>
      <c r="B134" s="38"/>
      <c r="C134" s="37"/>
      <c r="D134" s="201" t="s">
        <v>135</v>
      </c>
      <c r="E134" s="37"/>
      <c r="F134" s="202" t="s">
        <v>147</v>
      </c>
      <c r="G134" s="37"/>
      <c r="H134" s="37"/>
      <c r="I134" s="123"/>
      <c r="J134" s="37"/>
      <c r="K134" s="37"/>
      <c r="L134" s="38"/>
      <c r="M134" s="203"/>
      <c r="N134" s="204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135</v>
      </c>
      <c r="AU134" s="18" t="s">
        <v>88</v>
      </c>
    </row>
    <row r="135" s="13" customFormat="1">
      <c r="A135" s="13"/>
      <c r="B135" s="205"/>
      <c r="C135" s="13"/>
      <c r="D135" s="201" t="s">
        <v>137</v>
      </c>
      <c r="E135" s="206" t="s">
        <v>1</v>
      </c>
      <c r="F135" s="207" t="s">
        <v>144</v>
      </c>
      <c r="G135" s="13"/>
      <c r="H135" s="206" t="s">
        <v>1</v>
      </c>
      <c r="I135" s="208"/>
      <c r="J135" s="13"/>
      <c r="K135" s="13"/>
      <c r="L135" s="205"/>
      <c r="M135" s="209"/>
      <c r="N135" s="210"/>
      <c r="O135" s="210"/>
      <c r="P135" s="210"/>
      <c r="Q135" s="210"/>
      <c r="R135" s="210"/>
      <c r="S135" s="210"/>
      <c r="T135" s="21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6" t="s">
        <v>137</v>
      </c>
      <c r="AU135" s="206" t="s">
        <v>88</v>
      </c>
      <c r="AV135" s="13" t="s">
        <v>86</v>
      </c>
      <c r="AW135" s="13" t="s">
        <v>32</v>
      </c>
      <c r="AX135" s="13" t="s">
        <v>78</v>
      </c>
      <c r="AY135" s="206" t="s">
        <v>125</v>
      </c>
    </row>
    <row r="136" s="14" customFormat="1">
      <c r="A136" s="14"/>
      <c r="B136" s="212"/>
      <c r="C136" s="14"/>
      <c r="D136" s="201" t="s">
        <v>137</v>
      </c>
      <c r="E136" s="213" t="s">
        <v>1</v>
      </c>
      <c r="F136" s="214" t="s">
        <v>148</v>
      </c>
      <c r="G136" s="14"/>
      <c r="H136" s="215">
        <v>66.834000000000003</v>
      </c>
      <c r="I136" s="216"/>
      <c r="J136" s="14"/>
      <c r="K136" s="14"/>
      <c r="L136" s="212"/>
      <c r="M136" s="217"/>
      <c r="N136" s="218"/>
      <c r="O136" s="218"/>
      <c r="P136" s="218"/>
      <c r="Q136" s="218"/>
      <c r="R136" s="218"/>
      <c r="S136" s="218"/>
      <c r="T136" s="21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3" t="s">
        <v>137</v>
      </c>
      <c r="AU136" s="213" t="s">
        <v>88</v>
      </c>
      <c r="AV136" s="14" t="s">
        <v>88</v>
      </c>
      <c r="AW136" s="14" t="s">
        <v>32</v>
      </c>
      <c r="AX136" s="14" t="s">
        <v>78</v>
      </c>
      <c r="AY136" s="213" t="s">
        <v>125</v>
      </c>
    </row>
    <row r="137" s="15" customFormat="1">
      <c r="A137" s="15"/>
      <c r="B137" s="220"/>
      <c r="C137" s="15"/>
      <c r="D137" s="201" t="s">
        <v>137</v>
      </c>
      <c r="E137" s="221" t="s">
        <v>1</v>
      </c>
      <c r="F137" s="222" t="s">
        <v>142</v>
      </c>
      <c r="G137" s="15"/>
      <c r="H137" s="223">
        <v>66.834000000000003</v>
      </c>
      <c r="I137" s="224"/>
      <c r="J137" s="15"/>
      <c r="K137" s="15"/>
      <c r="L137" s="220"/>
      <c r="M137" s="225"/>
      <c r="N137" s="226"/>
      <c r="O137" s="226"/>
      <c r="P137" s="226"/>
      <c r="Q137" s="226"/>
      <c r="R137" s="226"/>
      <c r="S137" s="226"/>
      <c r="T137" s="22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21" t="s">
        <v>137</v>
      </c>
      <c r="AU137" s="221" t="s">
        <v>88</v>
      </c>
      <c r="AV137" s="15" t="s">
        <v>133</v>
      </c>
      <c r="AW137" s="15" t="s">
        <v>32</v>
      </c>
      <c r="AX137" s="15" t="s">
        <v>86</v>
      </c>
      <c r="AY137" s="221" t="s">
        <v>125</v>
      </c>
    </row>
    <row r="138" s="2" customFormat="1" ht="21.75" customHeight="1">
      <c r="A138" s="37"/>
      <c r="B138" s="187"/>
      <c r="C138" s="188" t="s">
        <v>149</v>
      </c>
      <c r="D138" s="188" t="s">
        <v>128</v>
      </c>
      <c r="E138" s="189" t="s">
        <v>150</v>
      </c>
      <c r="F138" s="190" t="s">
        <v>151</v>
      </c>
      <c r="G138" s="191" t="s">
        <v>152</v>
      </c>
      <c r="H138" s="192">
        <v>66.872</v>
      </c>
      <c r="I138" s="193"/>
      <c r="J138" s="194">
        <f>ROUND(I138*H138,2)</f>
        <v>0</v>
      </c>
      <c r="K138" s="190" t="s">
        <v>132</v>
      </c>
      <c r="L138" s="38"/>
      <c r="M138" s="195" t="s">
        <v>1</v>
      </c>
      <c r="N138" s="196" t="s">
        <v>43</v>
      </c>
      <c r="O138" s="76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9" t="s">
        <v>133</v>
      </c>
      <c r="AT138" s="199" t="s">
        <v>128</v>
      </c>
      <c r="AU138" s="199" t="s">
        <v>88</v>
      </c>
      <c r="AY138" s="18" t="s">
        <v>125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8" t="s">
        <v>86</v>
      </c>
      <c r="BK138" s="200">
        <f>ROUND(I138*H138,2)</f>
        <v>0</v>
      </c>
      <c r="BL138" s="18" t="s">
        <v>133</v>
      </c>
      <c r="BM138" s="199" t="s">
        <v>153</v>
      </c>
    </row>
    <row r="139" s="2" customFormat="1">
      <c r="A139" s="37"/>
      <c r="B139" s="38"/>
      <c r="C139" s="37"/>
      <c r="D139" s="201" t="s">
        <v>135</v>
      </c>
      <c r="E139" s="37"/>
      <c r="F139" s="202" t="s">
        <v>154</v>
      </c>
      <c r="G139" s="37"/>
      <c r="H139" s="37"/>
      <c r="I139" s="123"/>
      <c r="J139" s="37"/>
      <c r="K139" s="37"/>
      <c r="L139" s="38"/>
      <c r="M139" s="203"/>
      <c r="N139" s="204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135</v>
      </c>
      <c r="AU139" s="18" t="s">
        <v>88</v>
      </c>
    </row>
    <row r="140" s="13" customFormat="1">
      <c r="A140" s="13"/>
      <c r="B140" s="205"/>
      <c r="C140" s="13"/>
      <c r="D140" s="201" t="s">
        <v>137</v>
      </c>
      <c r="E140" s="206" t="s">
        <v>1</v>
      </c>
      <c r="F140" s="207" t="s">
        <v>155</v>
      </c>
      <c r="G140" s="13"/>
      <c r="H140" s="206" t="s">
        <v>1</v>
      </c>
      <c r="I140" s="208"/>
      <c r="J140" s="13"/>
      <c r="K140" s="13"/>
      <c r="L140" s="205"/>
      <c r="M140" s="209"/>
      <c r="N140" s="210"/>
      <c r="O140" s="210"/>
      <c r="P140" s="210"/>
      <c r="Q140" s="210"/>
      <c r="R140" s="210"/>
      <c r="S140" s="210"/>
      <c r="T140" s="21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6" t="s">
        <v>137</v>
      </c>
      <c r="AU140" s="206" t="s">
        <v>88</v>
      </c>
      <c r="AV140" s="13" t="s">
        <v>86</v>
      </c>
      <c r="AW140" s="13" t="s">
        <v>32</v>
      </c>
      <c r="AX140" s="13" t="s">
        <v>78</v>
      </c>
      <c r="AY140" s="206" t="s">
        <v>125</v>
      </c>
    </row>
    <row r="141" s="14" customFormat="1">
      <c r="A141" s="14"/>
      <c r="B141" s="212"/>
      <c r="C141" s="14"/>
      <c r="D141" s="201" t="s">
        <v>137</v>
      </c>
      <c r="E141" s="213" t="s">
        <v>1</v>
      </c>
      <c r="F141" s="214" t="s">
        <v>156</v>
      </c>
      <c r="G141" s="14"/>
      <c r="H141" s="215">
        <v>66.872</v>
      </c>
      <c r="I141" s="216"/>
      <c r="J141" s="14"/>
      <c r="K141" s="14"/>
      <c r="L141" s="212"/>
      <c r="M141" s="217"/>
      <c r="N141" s="218"/>
      <c r="O141" s="218"/>
      <c r="P141" s="218"/>
      <c r="Q141" s="218"/>
      <c r="R141" s="218"/>
      <c r="S141" s="218"/>
      <c r="T141" s="21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13" t="s">
        <v>137</v>
      </c>
      <c r="AU141" s="213" t="s">
        <v>88</v>
      </c>
      <c r="AV141" s="14" t="s">
        <v>88</v>
      </c>
      <c r="AW141" s="14" t="s">
        <v>32</v>
      </c>
      <c r="AX141" s="14" t="s">
        <v>78</v>
      </c>
      <c r="AY141" s="213" t="s">
        <v>125</v>
      </c>
    </row>
    <row r="142" s="15" customFormat="1">
      <c r="A142" s="15"/>
      <c r="B142" s="220"/>
      <c r="C142" s="15"/>
      <c r="D142" s="201" t="s">
        <v>137</v>
      </c>
      <c r="E142" s="221" t="s">
        <v>1</v>
      </c>
      <c r="F142" s="222" t="s">
        <v>142</v>
      </c>
      <c r="G142" s="15"/>
      <c r="H142" s="223">
        <v>66.872</v>
      </c>
      <c r="I142" s="224"/>
      <c r="J142" s="15"/>
      <c r="K142" s="15"/>
      <c r="L142" s="220"/>
      <c r="M142" s="225"/>
      <c r="N142" s="226"/>
      <c r="O142" s="226"/>
      <c r="P142" s="226"/>
      <c r="Q142" s="226"/>
      <c r="R142" s="226"/>
      <c r="S142" s="226"/>
      <c r="T142" s="22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21" t="s">
        <v>137</v>
      </c>
      <c r="AU142" s="221" t="s">
        <v>88</v>
      </c>
      <c r="AV142" s="15" t="s">
        <v>133</v>
      </c>
      <c r="AW142" s="15" t="s">
        <v>32</v>
      </c>
      <c r="AX142" s="15" t="s">
        <v>86</v>
      </c>
      <c r="AY142" s="221" t="s">
        <v>125</v>
      </c>
    </row>
    <row r="143" s="2" customFormat="1" ht="16.5" customHeight="1">
      <c r="A143" s="37"/>
      <c r="B143" s="187"/>
      <c r="C143" s="188" t="s">
        <v>133</v>
      </c>
      <c r="D143" s="188" t="s">
        <v>128</v>
      </c>
      <c r="E143" s="189" t="s">
        <v>157</v>
      </c>
      <c r="F143" s="190" t="s">
        <v>158</v>
      </c>
      <c r="G143" s="191" t="s">
        <v>152</v>
      </c>
      <c r="H143" s="192">
        <v>1270.568</v>
      </c>
      <c r="I143" s="193"/>
      <c r="J143" s="194">
        <f>ROUND(I143*H143,2)</f>
        <v>0</v>
      </c>
      <c r="K143" s="190" t="s">
        <v>132</v>
      </c>
      <c r="L143" s="38"/>
      <c r="M143" s="195" t="s">
        <v>1</v>
      </c>
      <c r="N143" s="196" t="s">
        <v>43</v>
      </c>
      <c r="O143" s="76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9" t="s">
        <v>133</v>
      </c>
      <c r="AT143" s="199" t="s">
        <v>128</v>
      </c>
      <c r="AU143" s="199" t="s">
        <v>88</v>
      </c>
      <c r="AY143" s="18" t="s">
        <v>125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86</v>
      </c>
      <c r="BK143" s="200">
        <f>ROUND(I143*H143,2)</f>
        <v>0</v>
      </c>
      <c r="BL143" s="18" t="s">
        <v>133</v>
      </c>
      <c r="BM143" s="199" t="s">
        <v>159</v>
      </c>
    </row>
    <row r="144" s="2" customFormat="1">
      <c r="A144" s="37"/>
      <c r="B144" s="38"/>
      <c r="C144" s="37"/>
      <c r="D144" s="201" t="s">
        <v>135</v>
      </c>
      <c r="E144" s="37"/>
      <c r="F144" s="202" t="s">
        <v>160</v>
      </c>
      <c r="G144" s="37"/>
      <c r="H144" s="37"/>
      <c r="I144" s="123"/>
      <c r="J144" s="37"/>
      <c r="K144" s="37"/>
      <c r="L144" s="38"/>
      <c r="M144" s="203"/>
      <c r="N144" s="204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135</v>
      </c>
      <c r="AU144" s="18" t="s">
        <v>88</v>
      </c>
    </row>
    <row r="145" s="13" customFormat="1">
      <c r="A145" s="13"/>
      <c r="B145" s="205"/>
      <c r="C145" s="13"/>
      <c r="D145" s="201" t="s">
        <v>137</v>
      </c>
      <c r="E145" s="206" t="s">
        <v>1</v>
      </c>
      <c r="F145" s="207" t="s">
        <v>155</v>
      </c>
      <c r="G145" s="13"/>
      <c r="H145" s="206" t="s">
        <v>1</v>
      </c>
      <c r="I145" s="208"/>
      <c r="J145" s="13"/>
      <c r="K145" s="13"/>
      <c r="L145" s="205"/>
      <c r="M145" s="209"/>
      <c r="N145" s="210"/>
      <c r="O145" s="210"/>
      <c r="P145" s="210"/>
      <c r="Q145" s="210"/>
      <c r="R145" s="210"/>
      <c r="S145" s="210"/>
      <c r="T145" s="21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6" t="s">
        <v>137</v>
      </c>
      <c r="AU145" s="206" t="s">
        <v>88</v>
      </c>
      <c r="AV145" s="13" t="s">
        <v>86</v>
      </c>
      <c r="AW145" s="13" t="s">
        <v>32</v>
      </c>
      <c r="AX145" s="13" t="s">
        <v>78</v>
      </c>
      <c r="AY145" s="206" t="s">
        <v>125</v>
      </c>
    </row>
    <row r="146" s="14" customFormat="1">
      <c r="A146" s="14"/>
      <c r="B146" s="212"/>
      <c r="C146" s="14"/>
      <c r="D146" s="201" t="s">
        <v>137</v>
      </c>
      <c r="E146" s="213" t="s">
        <v>1</v>
      </c>
      <c r="F146" s="214" t="s">
        <v>161</v>
      </c>
      <c r="G146" s="14"/>
      <c r="H146" s="215">
        <v>1270.568</v>
      </c>
      <c r="I146" s="216"/>
      <c r="J146" s="14"/>
      <c r="K146" s="14"/>
      <c r="L146" s="212"/>
      <c r="M146" s="217"/>
      <c r="N146" s="218"/>
      <c r="O146" s="218"/>
      <c r="P146" s="218"/>
      <c r="Q146" s="218"/>
      <c r="R146" s="218"/>
      <c r="S146" s="218"/>
      <c r="T146" s="21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3" t="s">
        <v>137</v>
      </c>
      <c r="AU146" s="213" t="s">
        <v>88</v>
      </c>
      <c r="AV146" s="14" t="s">
        <v>88</v>
      </c>
      <c r="AW146" s="14" t="s">
        <v>32</v>
      </c>
      <c r="AX146" s="14" t="s">
        <v>78</v>
      </c>
      <c r="AY146" s="213" t="s">
        <v>125</v>
      </c>
    </row>
    <row r="147" s="15" customFormat="1">
      <c r="A147" s="15"/>
      <c r="B147" s="220"/>
      <c r="C147" s="15"/>
      <c r="D147" s="201" t="s">
        <v>137</v>
      </c>
      <c r="E147" s="221" t="s">
        <v>1</v>
      </c>
      <c r="F147" s="222" t="s">
        <v>142</v>
      </c>
      <c r="G147" s="15"/>
      <c r="H147" s="223">
        <v>1270.568</v>
      </c>
      <c r="I147" s="224"/>
      <c r="J147" s="15"/>
      <c r="K147" s="15"/>
      <c r="L147" s="220"/>
      <c r="M147" s="225"/>
      <c r="N147" s="226"/>
      <c r="O147" s="226"/>
      <c r="P147" s="226"/>
      <c r="Q147" s="226"/>
      <c r="R147" s="226"/>
      <c r="S147" s="226"/>
      <c r="T147" s="22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21" t="s">
        <v>137</v>
      </c>
      <c r="AU147" s="221" t="s">
        <v>88</v>
      </c>
      <c r="AV147" s="15" t="s">
        <v>133</v>
      </c>
      <c r="AW147" s="15" t="s">
        <v>32</v>
      </c>
      <c r="AX147" s="15" t="s">
        <v>86</v>
      </c>
      <c r="AY147" s="221" t="s">
        <v>125</v>
      </c>
    </row>
    <row r="148" s="2" customFormat="1" ht="21.75" customHeight="1">
      <c r="A148" s="37"/>
      <c r="B148" s="187"/>
      <c r="C148" s="188" t="s">
        <v>162</v>
      </c>
      <c r="D148" s="188" t="s">
        <v>128</v>
      </c>
      <c r="E148" s="189" t="s">
        <v>163</v>
      </c>
      <c r="F148" s="190" t="s">
        <v>164</v>
      </c>
      <c r="G148" s="191" t="s">
        <v>152</v>
      </c>
      <c r="H148" s="192">
        <v>66.872</v>
      </c>
      <c r="I148" s="193"/>
      <c r="J148" s="194">
        <f>ROUND(I148*H148,2)</f>
        <v>0</v>
      </c>
      <c r="K148" s="190" t="s">
        <v>132</v>
      </c>
      <c r="L148" s="38"/>
      <c r="M148" s="195" t="s">
        <v>1</v>
      </c>
      <c r="N148" s="196" t="s">
        <v>43</v>
      </c>
      <c r="O148" s="76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9" t="s">
        <v>133</v>
      </c>
      <c r="AT148" s="199" t="s">
        <v>128</v>
      </c>
      <c r="AU148" s="199" t="s">
        <v>88</v>
      </c>
      <c r="AY148" s="18" t="s">
        <v>125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8" t="s">
        <v>86</v>
      </c>
      <c r="BK148" s="200">
        <f>ROUND(I148*H148,2)</f>
        <v>0</v>
      </c>
      <c r="BL148" s="18" t="s">
        <v>133</v>
      </c>
      <c r="BM148" s="199" t="s">
        <v>165</v>
      </c>
    </row>
    <row r="149" s="2" customFormat="1">
      <c r="A149" s="37"/>
      <c r="B149" s="38"/>
      <c r="C149" s="37"/>
      <c r="D149" s="201" t="s">
        <v>135</v>
      </c>
      <c r="E149" s="37"/>
      <c r="F149" s="202" t="s">
        <v>166</v>
      </c>
      <c r="G149" s="37"/>
      <c r="H149" s="37"/>
      <c r="I149" s="123"/>
      <c r="J149" s="37"/>
      <c r="K149" s="37"/>
      <c r="L149" s="38"/>
      <c r="M149" s="203"/>
      <c r="N149" s="204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135</v>
      </c>
      <c r="AU149" s="18" t="s">
        <v>88</v>
      </c>
    </row>
    <row r="150" s="13" customFormat="1">
      <c r="A150" s="13"/>
      <c r="B150" s="205"/>
      <c r="C150" s="13"/>
      <c r="D150" s="201" t="s">
        <v>137</v>
      </c>
      <c r="E150" s="206" t="s">
        <v>1</v>
      </c>
      <c r="F150" s="207" t="s">
        <v>155</v>
      </c>
      <c r="G150" s="13"/>
      <c r="H150" s="206" t="s">
        <v>1</v>
      </c>
      <c r="I150" s="208"/>
      <c r="J150" s="13"/>
      <c r="K150" s="13"/>
      <c r="L150" s="205"/>
      <c r="M150" s="209"/>
      <c r="N150" s="210"/>
      <c r="O150" s="210"/>
      <c r="P150" s="210"/>
      <c r="Q150" s="210"/>
      <c r="R150" s="210"/>
      <c r="S150" s="210"/>
      <c r="T150" s="21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6" t="s">
        <v>137</v>
      </c>
      <c r="AU150" s="206" t="s">
        <v>88</v>
      </c>
      <c r="AV150" s="13" t="s">
        <v>86</v>
      </c>
      <c r="AW150" s="13" t="s">
        <v>32</v>
      </c>
      <c r="AX150" s="13" t="s">
        <v>78</v>
      </c>
      <c r="AY150" s="206" t="s">
        <v>125</v>
      </c>
    </row>
    <row r="151" s="14" customFormat="1">
      <c r="A151" s="14"/>
      <c r="B151" s="212"/>
      <c r="C151" s="14"/>
      <c r="D151" s="201" t="s">
        <v>137</v>
      </c>
      <c r="E151" s="213" t="s">
        <v>1</v>
      </c>
      <c r="F151" s="214" t="s">
        <v>156</v>
      </c>
      <c r="G151" s="14"/>
      <c r="H151" s="215">
        <v>66.872</v>
      </c>
      <c r="I151" s="216"/>
      <c r="J151" s="14"/>
      <c r="K151" s="14"/>
      <c r="L151" s="212"/>
      <c r="M151" s="217"/>
      <c r="N151" s="218"/>
      <c r="O151" s="218"/>
      <c r="P151" s="218"/>
      <c r="Q151" s="218"/>
      <c r="R151" s="218"/>
      <c r="S151" s="218"/>
      <c r="T151" s="21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3" t="s">
        <v>137</v>
      </c>
      <c r="AU151" s="213" t="s">
        <v>88</v>
      </c>
      <c r="AV151" s="14" t="s">
        <v>88</v>
      </c>
      <c r="AW151" s="14" t="s">
        <v>32</v>
      </c>
      <c r="AX151" s="14" t="s">
        <v>78</v>
      </c>
      <c r="AY151" s="213" t="s">
        <v>125</v>
      </c>
    </row>
    <row r="152" s="15" customFormat="1">
      <c r="A152" s="15"/>
      <c r="B152" s="220"/>
      <c r="C152" s="15"/>
      <c r="D152" s="201" t="s">
        <v>137</v>
      </c>
      <c r="E152" s="221" t="s">
        <v>1</v>
      </c>
      <c r="F152" s="222" t="s">
        <v>142</v>
      </c>
      <c r="G152" s="15"/>
      <c r="H152" s="223">
        <v>66.872</v>
      </c>
      <c r="I152" s="224"/>
      <c r="J152" s="15"/>
      <c r="K152" s="15"/>
      <c r="L152" s="220"/>
      <c r="M152" s="225"/>
      <c r="N152" s="226"/>
      <c r="O152" s="226"/>
      <c r="P152" s="226"/>
      <c r="Q152" s="226"/>
      <c r="R152" s="226"/>
      <c r="S152" s="226"/>
      <c r="T152" s="22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21" t="s">
        <v>137</v>
      </c>
      <c r="AU152" s="221" t="s">
        <v>88</v>
      </c>
      <c r="AV152" s="15" t="s">
        <v>133</v>
      </c>
      <c r="AW152" s="15" t="s">
        <v>32</v>
      </c>
      <c r="AX152" s="15" t="s">
        <v>86</v>
      </c>
      <c r="AY152" s="221" t="s">
        <v>125</v>
      </c>
    </row>
    <row r="153" s="2" customFormat="1" ht="21.75" customHeight="1">
      <c r="A153" s="37"/>
      <c r="B153" s="187"/>
      <c r="C153" s="188" t="s">
        <v>167</v>
      </c>
      <c r="D153" s="188" t="s">
        <v>128</v>
      </c>
      <c r="E153" s="189" t="s">
        <v>168</v>
      </c>
      <c r="F153" s="190" t="s">
        <v>169</v>
      </c>
      <c r="G153" s="191" t="s">
        <v>152</v>
      </c>
      <c r="H153" s="192">
        <v>66.872</v>
      </c>
      <c r="I153" s="193"/>
      <c r="J153" s="194">
        <f>ROUND(I153*H153,2)</f>
        <v>0</v>
      </c>
      <c r="K153" s="190" t="s">
        <v>132</v>
      </c>
      <c r="L153" s="38"/>
      <c r="M153" s="195" t="s">
        <v>1</v>
      </c>
      <c r="N153" s="196" t="s">
        <v>43</v>
      </c>
      <c r="O153" s="76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9" t="s">
        <v>133</v>
      </c>
      <c r="AT153" s="199" t="s">
        <v>128</v>
      </c>
      <c r="AU153" s="199" t="s">
        <v>88</v>
      </c>
      <c r="AY153" s="18" t="s">
        <v>125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8" t="s">
        <v>86</v>
      </c>
      <c r="BK153" s="200">
        <f>ROUND(I153*H153,2)</f>
        <v>0</v>
      </c>
      <c r="BL153" s="18" t="s">
        <v>133</v>
      </c>
      <c r="BM153" s="199" t="s">
        <v>170</v>
      </c>
    </row>
    <row r="154" s="2" customFormat="1">
      <c r="A154" s="37"/>
      <c r="B154" s="38"/>
      <c r="C154" s="37"/>
      <c r="D154" s="201" t="s">
        <v>135</v>
      </c>
      <c r="E154" s="37"/>
      <c r="F154" s="202" t="s">
        <v>171</v>
      </c>
      <c r="G154" s="37"/>
      <c r="H154" s="37"/>
      <c r="I154" s="123"/>
      <c r="J154" s="37"/>
      <c r="K154" s="37"/>
      <c r="L154" s="38"/>
      <c r="M154" s="203"/>
      <c r="N154" s="204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135</v>
      </c>
      <c r="AU154" s="18" t="s">
        <v>88</v>
      </c>
    </row>
    <row r="155" s="13" customFormat="1">
      <c r="A155" s="13"/>
      <c r="B155" s="205"/>
      <c r="C155" s="13"/>
      <c r="D155" s="201" t="s">
        <v>137</v>
      </c>
      <c r="E155" s="206" t="s">
        <v>1</v>
      </c>
      <c r="F155" s="207" t="s">
        <v>172</v>
      </c>
      <c r="G155" s="13"/>
      <c r="H155" s="206" t="s">
        <v>1</v>
      </c>
      <c r="I155" s="208"/>
      <c r="J155" s="13"/>
      <c r="K155" s="13"/>
      <c r="L155" s="205"/>
      <c r="M155" s="209"/>
      <c r="N155" s="210"/>
      <c r="O155" s="210"/>
      <c r="P155" s="210"/>
      <c r="Q155" s="210"/>
      <c r="R155" s="210"/>
      <c r="S155" s="210"/>
      <c r="T155" s="21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137</v>
      </c>
      <c r="AU155" s="206" t="s">
        <v>88</v>
      </c>
      <c r="AV155" s="13" t="s">
        <v>86</v>
      </c>
      <c r="AW155" s="13" t="s">
        <v>32</v>
      </c>
      <c r="AX155" s="13" t="s">
        <v>78</v>
      </c>
      <c r="AY155" s="206" t="s">
        <v>125</v>
      </c>
    </row>
    <row r="156" s="14" customFormat="1">
      <c r="A156" s="14"/>
      <c r="B156" s="212"/>
      <c r="C156" s="14"/>
      <c r="D156" s="201" t="s">
        <v>137</v>
      </c>
      <c r="E156" s="213" t="s">
        <v>1</v>
      </c>
      <c r="F156" s="214" t="s">
        <v>156</v>
      </c>
      <c r="G156" s="14"/>
      <c r="H156" s="215">
        <v>66.872</v>
      </c>
      <c r="I156" s="216"/>
      <c r="J156" s="14"/>
      <c r="K156" s="14"/>
      <c r="L156" s="212"/>
      <c r="M156" s="217"/>
      <c r="N156" s="218"/>
      <c r="O156" s="218"/>
      <c r="P156" s="218"/>
      <c r="Q156" s="218"/>
      <c r="R156" s="218"/>
      <c r="S156" s="218"/>
      <c r="T156" s="21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3" t="s">
        <v>137</v>
      </c>
      <c r="AU156" s="213" t="s">
        <v>88</v>
      </c>
      <c r="AV156" s="14" t="s">
        <v>88</v>
      </c>
      <c r="AW156" s="14" t="s">
        <v>32</v>
      </c>
      <c r="AX156" s="14" t="s">
        <v>78</v>
      </c>
      <c r="AY156" s="213" t="s">
        <v>125</v>
      </c>
    </row>
    <row r="157" s="15" customFormat="1">
      <c r="A157" s="15"/>
      <c r="B157" s="220"/>
      <c r="C157" s="15"/>
      <c r="D157" s="201" t="s">
        <v>137</v>
      </c>
      <c r="E157" s="221" t="s">
        <v>1</v>
      </c>
      <c r="F157" s="222" t="s">
        <v>142</v>
      </c>
      <c r="G157" s="15"/>
      <c r="H157" s="223">
        <v>66.872</v>
      </c>
      <c r="I157" s="224"/>
      <c r="J157" s="15"/>
      <c r="K157" s="15"/>
      <c r="L157" s="220"/>
      <c r="M157" s="225"/>
      <c r="N157" s="226"/>
      <c r="O157" s="226"/>
      <c r="P157" s="226"/>
      <c r="Q157" s="226"/>
      <c r="R157" s="226"/>
      <c r="S157" s="226"/>
      <c r="T157" s="22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21" t="s">
        <v>137</v>
      </c>
      <c r="AU157" s="221" t="s">
        <v>88</v>
      </c>
      <c r="AV157" s="15" t="s">
        <v>133</v>
      </c>
      <c r="AW157" s="15" t="s">
        <v>32</v>
      </c>
      <c r="AX157" s="15" t="s">
        <v>86</v>
      </c>
      <c r="AY157" s="221" t="s">
        <v>125</v>
      </c>
    </row>
    <row r="158" s="12" customFormat="1" ht="22.8" customHeight="1">
      <c r="A158" s="12"/>
      <c r="B158" s="174"/>
      <c r="C158" s="12"/>
      <c r="D158" s="175" t="s">
        <v>77</v>
      </c>
      <c r="E158" s="185" t="s">
        <v>162</v>
      </c>
      <c r="F158" s="185" t="s">
        <v>173</v>
      </c>
      <c r="G158" s="12"/>
      <c r="H158" s="12"/>
      <c r="I158" s="177"/>
      <c r="J158" s="186">
        <f>BK158</f>
        <v>0</v>
      </c>
      <c r="K158" s="12"/>
      <c r="L158" s="174"/>
      <c r="M158" s="179"/>
      <c r="N158" s="180"/>
      <c r="O158" s="180"/>
      <c r="P158" s="181">
        <f>P159+P185+P196</f>
        <v>0</v>
      </c>
      <c r="Q158" s="180"/>
      <c r="R158" s="181">
        <f>R159+R185+R196</f>
        <v>245.069602600042</v>
      </c>
      <c r="S158" s="180"/>
      <c r="T158" s="182">
        <f>T159+T185+T196</f>
        <v>17.36946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5" t="s">
        <v>86</v>
      </c>
      <c r="AT158" s="183" t="s">
        <v>77</v>
      </c>
      <c r="AU158" s="183" t="s">
        <v>86</v>
      </c>
      <c r="AY158" s="175" t="s">
        <v>125</v>
      </c>
      <c r="BK158" s="184">
        <f>BK159+BK185+BK196</f>
        <v>0</v>
      </c>
    </row>
    <row r="159" s="12" customFormat="1" ht="20.88" customHeight="1">
      <c r="A159" s="12"/>
      <c r="B159" s="174"/>
      <c r="C159" s="12"/>
      <c r="D159" s="175" t="s">
        <v>77</v>
      </c>
      <c r="E159" s="185" t="s">
        <v>174</v>
      </c>
      <c r="F159" s="185" t="s">
        <v>175</v>
      </c>
      <c r="G159" s="12"/>
      <c r="H159" s="12"/>
      <c r="I159" s="177"/>
      <c r="J159" s="186">
        <f>BK159</f>
        <v>0</v>
      </c>
      <c r="K159" s="12"/>
      <c r="L159" s="174"/>
      <c r="M159" s="179"/>
      <c r="N159" s="180"/>
      <c r="O159" s="180"/>
      <c r="P159" s="181">
        <f>SUM(P160:P184)</f>
        <v>0</v>
      </c>
      <c r="Q159" s="180"/>
      <c r="R159" s="181">
        <f>SUM(R160:R184)</f>
        <v>242.02790683554201</v>
      </c>
      <c r="S159" s="180"/>
      <c r="T159" s="182">
        <f>SUM(T160:T184)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5" t="s">
        <v>86</v>
      </c>
      <c r="AT159" s="183" t="s">
        <v>77</v>
      </c>
      <c r="AU159" s="183" t="s">
        <v>88</v>
      </c>
      <c r="AY159" s="175" t="s">
        <v>125</v>
      </c>
      <c r="BK159" s="184">
        <f>SUM(BK160:BK184)</f>
        <v>0</v>
      </c>
    </row>
    <row r="160" s="2" customFormat="1" ht="16.5" customHeight="1">
      <c r="A160" s="37"/>
      <c r="B160" s="187"/>
      <c r="C160" s="188" t="s">
        <v>176</v>
      </c>
      <c r="D160" s="188" t="s">
        <v>128</v>
      </c>
      <c r="E160" s="189" t="s">
        <v>177</v>
      </c>
      <c r="F160" s="190" t="s">
        <v>178</v>
      </c>
      <c r="G160" s="191" t="s">
        <v>131</v>
      </c>
      <c r="H160" s="192">
        <v>88.477999999999994</v>
      </c>
      <c r="I160" s="193"/>
      <c r="J160" s="194">
        <f>ROUND(I160*H160,2)</f>
        <v>0</v>
      </c>
      <c r="K160" s="190" t="s">
        <v>132</v>
      </c>
      <c r="L160" s="38"/>
      <c r="M160" s="195" t="s">
        <v>1</v>
      </c>
      <c r="N160" s="196" t="s">
        <v>43</v>
      </c>
      <c r="O160" s="76"/>
      <c r="P160" s="197">
        <f>O160*H160</f>
        <v>0</v>
      </c>
      <c r="Q160" s="197">
        <v>0.216</v>
      </c>
      <c r="R160" s="197">
        <f>Q160*H160</f>
        <v>19.111248</v>
      </c>
      <c r="S160" s="197">
        <v>0</v>
      </c>
      <c r="T160" s="19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9" t="s">
        <v>133</v>
      </c>
      <c r="AT160" s="199" t="s">
        <v>128</v>
      </c>
      <c r="AU160" s="199" t="s">
        <v>149</v>
      </c>
      <c r="AY160" s="18" t="s">
        <v>125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86</v>
      </c>
      <c r="BK160" s="200">
        <f>ROUND(I160*H160,2)</f>
        <v>0</v>
      </c>
      <c r="BL160" s="18" t="s">
        <v>133</v>
      </c>
      <c r="BM160" s="199" t="s">
        <v>179</v>
      </c>
    </row>
    <row r="161" s="2" customFormat="1">
      <c r="A161" s="37"/>
      <c r="B161" s="38"/>
      <c r="C161" s="37"/>
      <c r="D161" s="201" t="s">
        <v>135</v>
      </c>
      <c r="E161" s="37"/>
      <c r="F161" s="202" t="s">
        <v>180</v>
      </c>
      <c r="G161" s="37"/>
      <c r="H161" s="37"/>
      <c r="I161" s="123"/>
      <c r="J161" s="37"/>
      <c r="K161" s="37"/>
      <c r="L161" s="38"/>
      <c r="M161" s="203"/>
      <c r="N161" s="204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135</v>
      </c>
      <c r="AU161" s="18" t="s">
        <v>149</v>
      </c>
    </row>
    <row r="162" s="13" customFormat="1">
      <c r="A162" s="13"/>
      <c r="B162" s="205"/>
      <c r="C162" s="13"/>
      <c r="D162" s="201" t="s">
        <v>137</v>
      </c>
      <c r="E162" s="206" t="s">
        <v>1</v>
      </c>
      <c r="F162" s="207" t="s">
        <v>181</v>
      </c>
      <c r="G162" s="13"/>
      <c r="H162" s="206" t="s">
        <v>1</v>
      </c>
      <c r="I162" s="208"/>
      <c r="J162" s="13"/>
      <c r="K162" s="13"/>
      <c r="L162" s="205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137</v>
      </c>
      <c r="AU162" s="206" t="s">
        <v>149</v>
      </c>
      <c r="AV162" s="13" t="s">
        <v>86</v>
      </c>
      <c r="AW162" s="13" t="s">
        <v>32</v>
      </c>
      <c r="AX162" s="13" t="s">
        <v>78</v>
      </c>
      <c r="AY162" s="206" t="s">
        <v>125</v>
      </c>
    </row>
    <row r="163" s="14" customFormat="1">
      <c r="A163" s="14"/>
      <c r="B163" s="212"/>
      <c r="C163" s="14"/>
      <c r="D163" s="201" t="s">
        <v>137</v>
      </c>
      <c r="E163" s="213" t="s">
        <v>1</v>
      </c>
      <c r="F163" s="214" t="s">
        <v>182</v>
      </c>
      <c r="G163" s="14"/>
      <c r="H163" s="215">
        <v>47.390999999999998</v>
      </c>
      <c r="I163" s="216"/>
      <c r="J163" s="14"/>
      <c r="K163" s="14"/>
      <c r="L163" s="212"/>
      <c r="M163" s="217"/>
      <c r="N163" s="218"/>
      <c r="O163" s="218"/>
      <c r="P163" s="218"/>
      <c r="Q163" s="218"/>
      <c r="R163" s="218"/>
      <c r="S163" s="218"/>
      <c r="T163" s="21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3" t="s">
        <v>137</v>
      </c>
      <c r="AU163" s="213" t="s">
        <v>149</v>
      </c>
      <c r="AV163" s="14" t="s">
        <v>88</v>
      </c>
      <c r="AW163" s="14" t="s">
        <v>32</v>
      </c>
      <c r="AX163" s="14" t="s">
        <v>78</v>
      </c>
      <c r="AY163" s="213" t="s">
        <v>125</v>
      </c>
    </row>
    <row r="164" s="14" customFormat="1">
      <c r="A164" s="14"/>
      <c r="B164" s="212"/>
      <c r="C164" s="14"/>
      <c r="D164" s="201" t="s">
        <v>137</v>
      </c>
      <c r="E164" s="213" t="s">
        <v>1</v>
      </c>
      <c r="F164" s="214" t="s">
        <v>183</v>
      </c>
      <c r="G164" s="14"/>
      <c r="H164" s="215">
        <v>41.087000000000003</v>
      </c>
      <c r="I164" s="216"/>
      <c r="J164" s="14"/>
      <c r="K164" s="14"/>
      <c r="L164" s="212"/>
      <c r="M164" s="217"/>
      <c r="N164" s="218"/>
      <c r="O164" s="218"/>
      <c r="P164" s="218"/>
      <c r="Q164" s="218"/>
      <c r="R164" s="218"/>
      <c r="S164" s="218"/>
      <c r="T164" s="21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3" t="s">
        <v>137</v>
      </c>
      <c r="AU164" s="213" t="s">
        <v>149</v>
      </c>
      <c r="AV164" s="14" t="s">
        <v>88</v>
      </c>
      <c r="AW164" s="14" t="s">
        <v>32</v>
      </c>
      <c r="AX164" s="14" t="s">
        <v>78</v>
      </c>
      <c r="AY164" s="213" t="s">
        <v>125</v>
      </c>
    </row>
    <row r="165" s="15" customFormat="1">
      <c r="A165" s="15"/>
      <c r="B165" s="220"/>
      <c r="C165" s="15"/>
      <c r="D165" s="201" t="s">
        <v>137</v>
      </c>
      <c r="E165" s="221" t="s">
        <v>1</v>
      </c>
      <c r="F165" s="222" t="s">
        <v>142</v>
      </c>
      <c r="G165" s="15"/>
      <c r="H165" s="223">
        <v>88.477999999999994</v>
      </c>
      <c r="I165" s="224"/>
      <c r="J165" s="15"/>
      <c r="K165" s="15"/>
      <c r="L165" s="220"/>
      <c r="M165" s="225"/>
      <c r="N165" s="226"/>
      <c r="O165" s="226"/>
      <c r="P165" s="226"/>
      <c r="Q165" s="226"/>
      <c r="R165" s="226"/>
      <c r="S165" s="226"/>
      <c r="T165" s="22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21" t="s">
        <v>137</v>
      </c>
      <c r="AU165" s="221" t="s">
        <v>149</v>
      </c>
      <c r="AV165" s="15" t="s">
        <v>133</v>
      </c>
      <c r="AW165" s="15" t="s">
        <v>32</v>
      </c>
      <c r="AX165" s="15" t="s">
        <v>86</v>
      </c>
      <c r="AY165" s="221" t="s">
        <v>125</v>
      </c>
    </row>
    <row r="166" s="2" customFormat="1" ht="16.5" customHeight="1">
      <c r="A166" s="37"/>
      <c r="B166" s="187"/>
      <c r="C166" s="188" t="s">
        <v>184</v>
      </c>
      <c r="D166" s="188" t="s">
        <v>128</v>
      </c>
      <c r="E166" s="189" t="s">
        <v>185</v>
      </c>
      <c r="F166" s="190" t="s">
        <v>186</v>
      </c>
      <c r="G166" s="191" t="s">
        <v>131</v>
      </c>
      <c r="H166" s="192">
        <v>822.66300000000001</v>
      </c>
      <c r="I166" s="193"/>
      <c r="J166" s="194">
        <f>ROUND(I166*H166,2)</f>
        <v>0</v>
      </c>
      <c r="K166" s="190" t="s">
        <v>132</v>
      </c>
      <c r="L166" s="38"/>
      <c r="M166" s="195" t="s">
        <v>1</v>
      </c>
      <c r="N166" s="196" t="s">
        <v>43</v>
      </c>
      <c r="O166" s="76"/>
      <c r="P166" s="197">
        <f>O166*H166</f>
        <v>0</v>
      </c>
      <c r="Q166" s="197">
        <v>0.00031</v>
      </c>
      <c r="R166" s="197">
        <f>Q166*H166</f>
        <v>0.25502553</v>
      </c>
      <c r="S166" s="197">
        <v>0</v>
      </c>
      <c r="T166" s="19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9" t="s">
        <v>133</v>
      </c>
      <c r="AT166" s="199" t="s">
        <v>128</v>
      </c>
      <c r="AU166" s="199" t="s">
        <v>149</v>
      </c>
      <c r="AY166" s="18" t="s">
        <v>125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86</v>
      </c>
      <c r="BK166" s="200">
        <f>ROUND(I166*H166,2)</f>
        <v>0</v>
      </c>
      <c r="BL166" s="18" t="s">
        <v>133</v>
      </c>
      <c r="BM166" s="199" t="s">
        <v>187</v>
      </c>
    </row>
    <row r="167" s="2" customFormat="1">
      <c r="A167" s="37"/>
      <c r="B167" s="38"/>
      <c r="C167" s="37"/>
      <c r="D167" s="201" t="s">
        <v>135</v>
      </c>
      <c r="E167" s="37"/>
      <c r="F167" s="202" t="s">
        <v>188</v>
      </c>
      <c r="G167" s="37"/>
      <c r="H167" s="37"/>
      <c r="I167" s="123"/>
      <c r="J167" s="37"/>
      <c r="K167" s="37"/>
      <c r="L167" s="38"/>
      <c r="M167" s="203"/>
      <c r="N167" s="204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135</v>
      </c>
      <c r="AU167" s="18" t="s">
        <v>149</v>
      </c>
    </row>
    <row r="168" s="2" customFormat="1" ht="21.75" customHeight="1">
      <c r="A168" s="37"/>
      <c r="B168" s="187"/>
      <c r="C168" s="188" t="s">
        <v>189</v>
      </c>
      <c r="D168" s="188" t="s">
        <v>128</v>
      </c>
      <c r="E168" s="189" t="s">
        <v>190</v>
      </c>
      <c r="F168" s="190" t="s">
        <v>191</v>
      </c>
      <c r="G168" s="191" t="s">
        <v>131</v>
      </c>
      <c r="H168" s="192">
        <v>822.66300000000001</v>
      </c>
      <c r="I168" s="193"/>
      <c r="J168" s="194">
        <f>ROUND(I168*H168,2)</f>
        <v>0</v>
      </c>
      <c r="K168" s="190" t="s">
        <v>132</v>
      </c>
      <c r="L168" s="38"/>
      <c r="M168" s="195" t="s">
        <v>1</v>
      </c>
      <c r="N168" s="196" t="s">
        <v>43</v>
      </c>
      <c r="O168" s="76"/>
      <c r="P168" s="197">
        <f>O168*H168</f>
        <v>0</v>
      </c>
      <c r="Q168" s="197">
        <v>0.10373</v>
      </c>
      <c r="R168" s="197">
        <f>Q168*H168</f>
        <v>85.33483299000001</v>
      </c>
      <c r="S168" s="197">
        <v>0</v>
      </c>
      <c r="T168" s="19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9" t="s">
        <v>133</v>
      </c>
      <c r="AT168" s="199" t="s">
        <v>128</v>
      </c>
      <c r="AU168" s="199" t="s">
        <v>149</v>
      </c>
      <c r="AY168" s="18" t="s">
        <v>125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8" t="s">
        <v>86</v>
      </c>
      <c r="BK168" s="200">
        <f>ROUND(I168*H168,2)</f>
        <v>0</v>
      </c>
      <c r="BL168" s="18" t="s">
        <v>133</v>
      </c>
      <c r="BM168" s="199" t="s">
        <v>192</v>
      </c>
    </row>
    <row r="169" s="2" customFormat="1">
      <c r="A169" s="37"/>
      <c r="B169" s="38"/>
      <c r="C169" s="37"/>
      <c r="D169" s="201" t="s">
        <v>135</v>
      </c>
      <c r="E169" s="37"/>
      <c r="F169" s="202" t="s">
        <v>193</v>
      </c>
      <c r="G169" s="37"/>
      <c r="H169" s="37"/>
      <c r="I169" s="123"/>
      <c r="J169" s="37"/>
      <c r="K169" s="37"/>
      <c r="L169" s="38"/>
      <c r="M169" s="203"/>
      <c r="N169" s="204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135</v>
      </c>
      <c r="AU169" s="18" t="s">
        <v>149</v>
      </c>
    </row>
    <row r="170" s="2" customFormat="1" ht="21.75" customHeight="1">
      <c r="A170" s="37"/>
      <c r="B170" s="187"/>
      <c r="C170" s="188" t="s">
        <v>194</v>
      </c>
      <c r="D170" s="188" t="s">
        <v>128</v>
      </c>
      <c r="E170" s="189" t="s">
        <v>195</v>
      </c>
      <c r="F170" s="190" t="s">
        <v>196</v>
      </c>
      <c r="G170" s="191" t="s">
        <v>131</v>
      </c>
      <c r="H170" s="192">
        <v>822.66300000000001</v>
      </c>
      <c r="I170" s="193"/>
      <c r="J170" s="194">
        <f>ROUND(I170*H170,2)</f>
        <v>0</v>
      </c>
      <c r="K170" s="190" t="s">
        <v>132</v>
      </c>
      <c r="L170" s="38"/>
      <c r="M170" s="195" t="s">
        <v>1</v>
      </c>
      <c r="N170" s="196" t="s">
        <v>43</v>
      </c>
      <c r="O170" s="76"/>
      <c r="P170" s="197">
        <f>O170*H170</f>
        <v>0</v>
      </c>
      <c r="Q170" s="197">
        <v>0.10373</v>
      </c>
      <c r="R170" s="197">
        <f>Q170*H170</f>
        <v>85.33483299000001</v>
      </c>
      <c r="S170" s="197">
        <v>0</v>
      </c>
      <c r="T170" s="19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9" t="s">
        <v>133</v>
      </c>
      <c r="AT170" s="199" t="s">
        <v>128</v>
      </c>
      <c r="AU170" s="199" t="s">
        <v>149</v>
      </c>
      <c r="AY170" s="18" t="s">
        <v>125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8" t="s">
        <v>86</v>
      </c>
      <c r="BK170" s="200">
        <f>ROUND(I170*H170,2)</f>
        <v>0</v>
      </c>
      <c r="BL170" s="18" t="s">
        <v>133</v>
      </c>
      <c r="BM170" s="199" t="s">
        <v>197</v>
      </c>
    </row>
    <row r="171" s="2" customFormat="1">
      <c r="A171" s="37"/>
      <c r="B171" s="38"/>
      <c r="C171" s="37"/>
      <c r="D171" s="201" t="s">
        <v>135</v>
      </c>
      <c r="E171" s="37"/>
      <c r="F171" s="202" t="s">
        <v>198</v>
      </c>
      <c r="G171" s="37"/>
      <c r="H171" s="37"/>
      <c r="I171" s="123"/>
      <c r="J171" s="37"/>
      <c r="K171" s="37"/>
      <c r="L171" s="38"/>
      <c r="M171" s="203"/>
      <c r="N171" s="204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135</v>
      </c>
      <c r="AU171" s="18" t="s">
        <v>149</v>
      </c>
    </row>
    <row r="172" s="2" customFormat="1" ht="21.75" customHeight="1">
      <c r="A172" s="37"/>
      <c r="B172" s="187"/>
      <c r="C172" s="188" t="s">
        <v>126</v>
      </c>
      <c r="D172" s="188" t="s">
        <v>128</v>
      </c>
      <c r="E172" s="189" t="s">
        <v>199</v>
      </c>
      <c r="F172" s="190" t="s">
        <v>200</v>
      </c>
      <c r="G172" s="191" t="s">
        <v>131</v>
      </c>
      <c r="H172" s="192">
        <v>45.810000000000002</v>
      </c>
      <c r="I172" s="193"/>
      <c r="J172" s="194">
        <f>ROUND(I172*H172,2)</f>
        <v>0</v>
      </c>
      <c r="K172" s="190" t="s">
        <v>132</v>
      </c>
      <c r="L172" s="38"/>
      <c r="M172" s="195" t="s">
        <v>1</v>
      </c>
      <c r="N172" s="196" t="s">
        <v>43</v>
      </c>
      <c r="O172" s="76"/>
      <c r="P172" s="197">
        <f>O172*H172</f>
        <v>0</v>
      </c>
      <c r="Q172" s="197">
        <v>0.12966</v>
      </c>
      <c r="R172" s="197">
        <f>Q172*H172</f>
        <v>5.9397245999999999</v>
      </c>
      <c r="S172" s="197">
        <v>0</v>
      </c>
      <c r="T172" s="19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9" t="s">
        <v>133</v>
      </c>
      <c r="AT172" s="199" t="s">
        <v>128</v>
      </c>
      <c r="AU172" s="199" t="s">
        <v>149</v>
      </c>
      <c r="AY172" s="18" t="s">
        <v>125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8" t="s">
        <v>86</v>
      </c>
      <c r="BK172" s="200">
        <f>ROUND(I172*H172,2)</f>
        <v>0</v>
      </c>
      <c r="BL172" s="18" t="s">
        <v>133</v>
      </c>
      <c r="BM172" s="199" t="s">
        <v>201</v>
      </c>
    </row>
    <row r="173" s="2" customFormat="1">
      <c r="A173" s="37"/>
      <c r="B173" s="38"/>
      <c r="C173" s="37"/>
      <c r="D173" s="201" t="s">
        <v>135</v>
      </c>
      <c r="E173" s="37"/>
      <c r="F173" s="202" t="s">
        <v>202</v>
      </c>
      <c r="G173" s="37"/>
      <c r="H173" s="37"/>
      <c r="I173" s="123"/>
      <c r="J173" s="37"/>
      <c r="K173" s="37"/>
      <c r="L173" s="38"/>
      <c r="M173" s="203"/>
      <c r="N173" s="204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135</v>
      </c>
      <c r="AU173" s="18" t="s">
        <v>149</v>
      </c>
    </row>
    <row r="174" s="13" customFormat="1">
      <c r="A174" s="13"/>
      <c r="B174" s="205"/>
      <c r="C174" s="13"/>
      <c r="D174" s="201" t="s">
        <v>137</v>
      </c>
      <c r="E174" s="206" t="s">
        <v>1</v>
      </c>
      <c r="F174" s="207" t="s">
        <v>203</v>
      </c>
      <c r="G174" s="13"/>
      <c r="H174" s="206" t="s">
        <v>1</v>
      </c>
      <c r="I174" s="208"/>
      <c r="J174" s="13"/>
      <c r="K174" s="13"/>
      <c r="L174" s="205"/>
      <c r="M174" s="209"/>
      <c r="N174" s="210"/>
      <c r="O174" s="210"/>
      <c r="P174" s="210"/>
      <c r="Q174" s="210"/>
      <c r="R174" s="210"/>
      <c r="S174" s="210"/>
      <c r="T174" s="21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6" t="s">
        <v>137</v>
      </c>
      <c r="AU174" s="206" t="s">
        <v>149</v>
      </c>
      <c r="AV174" s="13" t="s">
        <v>86</v>
      </c>
      <c r="AW174" s="13" t="s">
        <v>32</v>
      </c>
      <c r="AX174" s="13" t="s">
        <v>78</v>
      </c>
      <c r="AY174" s="206" t="s">
        <v>125</v>
      </c>
    </row>
    <row r="175" s="13" customFormat="1">
      <c r="A175" s="13"/>
      <c r="B175" s="205"/>
      <c r="C175" s="13"/>
      <c r="D175" s="201" t="s">
        <v>137</v>
      </c>
      <c r="E175" s="206" t="s">
        <v>1</v>
      </c>
      <c r="F175" s="207" t="s">
        <v>140</v>
      </c>
      <c r="G175" s="13"/>
      <c r="H175" s="206" t="s">
        <v>1</v>
      </c>
      <c r="I175" s="208"/>
      <c r="J175" s="13"/>
      <c r="K175" s="13"/>
      <c r="L175" s="205"/>
      <c r="M175" s="209"/>
      <c r="N175" s="210"/>
      <c r="O175" s="210"/>
      <c r="P175" s="210"/>
      <c r="Q175" s="210"/>
      <c r="R175" s="210"/>
      <c r="S175" s="210"/>
      <c r="T175" s="21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6" t="s">
        <v>137</v>
      </c>
      <c r="AU175" s="206" t="s">
        <v>149</v>
      </c>
      <c r="AV175" s="13" t="s">
        <v>86</v>
      </c>
      <c r="AW175" s="13" t="s">
        <v>32</v>
      </c>
      <c r="AX175" s="13" t="s">
        <v>78</v>
      </c>
      <c r="AY175" s="206" t="s">
        <v>125</v>
      </c>
    </row>
    <row r="176" s="14" customFormat="1">
      <c r="A176" s="14"/>
      <c r="B176" s="212"/>
      <c r="C176" s="14"/>
      <c r="D176" s="201" t="s">
        <v>137</v>
      </c>
      <c r="E176" s="213" t="s">
        <v>1</v>
      </c>
      <c r="F176" s="214" t="s">
        <v>141</v>
      </c>
      <c r="G176" s="14"/>
      <c r="H176" s="215">
        <v>45.810000000000002</v>
      </c>
      <c r="I176" s="216"/>
      <c r="J176" s="14"/>
      <c r="K176" s="14"/>
      <c r="L176" s="212"/>
      <c r="M176" s="217"/>
      <c r="N176" s="218"/>
      <c r="O176" s="218"/>
      <c r="P176" s="218"/>
      <c r="Q176" s="218"/>
      <c r="R176" s="218"/>
      <c r="S176" s="218"/>
      <c r="T176" s="21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13" t="s">
        <v>137</v>
      </c>
      <c r="AU176" s="213" t="s">
        <v>149</v>
      </c>
      <c r="AV176" s="14" t="s">
        <v>88</v>
      </c>
      <c r="AW176" s="14" t="s">
        <v>32</v>
      </c>
      <c r="AX176" s="14" t="s">
        <v>78</v>
      </c>
      <c r="AY176" s="213" t="s">
        <v>125</v>
      </c>
    </row>
    <row r="177" s="15" customFormat="1">
      <c r="A177" s="15"/>
      <c r="B177" s="220"/>
      <c r="C177" s="15"/>
      <c r="D177" s="201" t="s">
        <v>137</v>
      </c>
      <c r="E177" s="221" t="s">
        <v>1</v>
      </c>
      <c r="F177" s="222" t="s">
        <v>142</v>
      </c>
      <c r="G177" s="15"/>
      <c r="H177" s="223">
        <v>45.810000000000002</v>
      </c>
      <c r="I177" s="224"/>
      <c r="J177" s="15"/>
      <c r="K177" s="15"/>
      <c r="L177" s="220"/>
      <c r="M177" s="225"/>
      <c r="N177" s="226"/>
      <c r="O177" s="226"/>
      <c r="P177" s="226"/>
      <c r="Q177" s="226"/>
      <c r="R177" s="226"/>
      <c r="S177" s="226"/>
      <c r="T177" s="22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1" t="s">
        <v>137</v>
      </c>
      <c r="AU177" s="221" t="s">
        <v>149</v>
      </c>
      <c r="AV177" s="15" t="s">
        <v>133</v>
      </c>
      <c r="AW177" s="15" t="s">
        <v>32</v>
      </c>
      <c r="AX177" s="15" t="s">
        <v>86</v>
      </c>
      <c r="AY177" s="221" t="s">
        <v>125</v>
      </c>
    </row>
    <row r="178" s="2" customFormat="1" ht="16.5" customHeight="1">
      <c r="A178" s="37"/>
      <c r="B178" s="187"/>
      <c r="C178" s="188" t="s">
        <v>204</v>
      </c>
      <c r="D178" s="188" t="s">
        <v>128</v>
      </c>
      <c r="E178" s="189" t="s">
        <v>205</v>
      </c>
      <c r="F178" s="190" t="s">
        <v>206</v>
      </c>
      <c r="G178" s="191" t="s">
        <v>131</v>
      </c>
      <c r="H178" s="192">
        <v>868.47299999999996</v>
      </c>
      <c r="I178" s="193"/>
      <c r="J178" s="194">
        <f>ROUND(I178*H178,2)</f>
        <v>0</v>
      </c>
      <c r="K178" s="190" t="s">
        <v>1</v>
      </c>
      <c r="L178" s="38"/>
      <c r="M178" s="195" t="s">
        <v>1</v>
      </c>
      <c r="N178" s="196" t="s">
        <v>43</v>
      </c>
      <c r="O178" s="76"/>
      <c r="P178" s="197">
        <f>O178*H178</f>
        <v>0</v>
      </c>
      <c r="Q178" s="197">
        <v>0.05092</v>
      </c>
      <c r="R178" s="197">
        <f>Q178*H178</f>
        <v>44.222645159999999</v>
      </c>
      <c r="S178" s="197">
        <v>0</v>
      </c>
      <c r="T178" s="19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99" t="s">
        <v>133</v>
      </c>
      <c r="AT178" s="199" t="s">
        <v>128</v>
      </c>
      <c r="AU178" s="199" t="s">
        <v>149</v>
      </c>
      <c r="AY178" s="18" t="s">
        <v>125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86</v>
      </c>
      <c r="BK178" s="200">
        <f>ROUND(I178*H178,2)</f>
        <v>0</v>
      </c>
      <c r="BL178" s="18" t="s">
        <v>133</v>
      </c>
      <c r="BM178" s="199" t="s">
        <v>207</v>
      </c>
    </row>
    <row r="179" s="2" customFormat="1" ht="21.75" customHeight="1">
      <c r="A179" s="37"/>
      <c r="B179" s="187"/>
      <c r="C179" s="188" t="s">
        <v>208</v>
      </c>
      <c r="D179" s="188" t="s">
        <v>128</v>
      </c>
      <c r="E179" s="189" t="s">
        <v>209</v>
      </c>
      <c r="F179" s="190" t="s">
        <v>210</v>
      </c>
      <c r="G179" s="191" t="s">
        <v>131</v>
      </c>
      <c r="H179" s="192">
        <v>868.47299999999996</v>
      </c>
      <c r="I179" s="193"/>
      <c r="J179" s="194">
        <f>ROUND(I179*H179,2)</f>
        <v>0</v>
      </c>
      <c r="K179" s="190" t="s">
        <v>211</v>
      </c>
      <c r="L179" s="38"/>
      <c r="M179" s="195" t="s">
        <v>1</v>
      </c>
      <c r="N179" s="196" t="s">
        <v>43</v>
      </c>
      <c r="O179" s="76"/>
      <c r="P179" s="197">
        <f>O179*H179</f>
        <v>0</v>
      </c>
      <c r="Q179" s="197">
        <v>0.00198</v>
      </c>
      <c r="R179" s="197">
        <f>Q179*H179</f>
        <v>1.7195765399999998</v>
      </c>
      <c r="S179" s="197">
        <v>0</v>
      </c>
      <c r="T179" s="19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9" t="s">
        <v>133</v>
      </c>
      <c r="AT179" s="199" t="s">
        <v>128</v>
      </c>
      <c r="AU179" s="199" t="s">
        <v>149</v>
      </c>
      <c r="AY179" s="18" t="s">
        <v>125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8" t="s">
        <v>86</v>
      </c>
      <c r="BK179" s="200">
        <f>ROUND(I179*H179,2)</f>
        <v>0</v>
      </c>
      <c r="BL179" s="18" t="s">
        <v>133</v>
      </c>
      <c r="BM179" s="199" t="s">
        <v>212</v>
      </c>
    </row>
    <row r="180" s="2" customFormat="1" ht="21.75" customHeight="1">
      <c r="A180" s="37"/>
      <c r="B180" s="187"/>
      <c r="C180" s="188" t="s">
        <v>213</v>
      </c>
      <c r="D180" s="188" t="s">
        <v>128</v>
      </c>
      <c r="E180" s="189" t="s">
        <v>214</v>
      </c>
      <c r="F180" s="190" t="s">
        <v>215</v>
      </c>
      <c r="G180" s="191" t="s">
        <v>145</v>
      </c>
      <c r="H180" s="192">
        <v>181.834</v>
      </c>
      <c r="I180" s="193"/>
      <c r="J180" s="194">
        <f>ROUND(I180*H180,2)</f>
        <v>0</v>
      </c>
      <c r="K180" s="190" t="s">
        <v>132</v>
      </c>
      <c r="L180" s="38"/>
      <c r="M180" s="195" t="s">
        <v>1</v>
      </c>
      <c r="N180" s="196" t="s">
        <v>43</v>
      </c>
      <c r="O180" s="76"/>
      <c r="P180" s="197">
        <f>O180*H180</f>
        <v>0</v>
      </c>
      <c r="Q180" s="197">
        <v>0.00060506299999999998</v>
      </c>
      <c r="R180" s="197">
        <f>Q180*H180</f>
        <v>0.110021025542</v>
      </c>
      <c r="S180" s="197">
        <v>0</v>
      </c>
      <c r="T180" s="19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9" t="s">
        <v>133</v>
      </c>
      <c r="AT180" s="199" t="s">
        <v>128</v>
      </c>
      <c r="AU180" s="199" t="s">
        <v>149</v>
      </c>
      <c r="AY180" s="18" t="s">
        <v>125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8" t="s">
        <v>86</v>
      </c>
      <c r="BK180" s="200">
        <f>ROUND(I180*H180,2)</f>
        <v>0</v>
      </c>
      <c r="BL180" s="18" t="s">
        <v>133</v>
      </c>
      <c r="BM180" s="199" t="s">
        <v>216</v>
      </c>
    </row>
    <row r="181" s="2" customFormat="1">
      <c r="A181" s="37"/>
      <c r="B181" s="38"/>
      <c r="C181" s="37"/>
      <c r="D181" s="201" t="s">
        <v>135</v>
      </c>
      <c r="E181" s="37"/>
      <c r="F181" s="202" t="s">
        <v>217</v>
      </c>
      <c r="G181" s="37"/>
      <c r="H181" s="37"/>
      <c r="I181" s="123"/>
      <c r="J181" s="37"/>
      <c r="K181" s="37"/>
      <c r="L181" s="38"/>
      <c r="M181" s="203"/>
      <c r="N181" s="204"/>
      <c r="O181" s="76"/>
      <c r="P181" s="76"/>
      <c r="Q181" s="76"/>
      <c r="R181" s="76"/>
      <c r="S181" s="76"/>
      <c r="T181" s="7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135</v>
      </c>
      <c r="AU181" s="18" t="s">
        <v>149</v>
      </c>
    </row>
    <row r="182" s="13" customFormat="1">
      <c r="A182" s="13"/>
      <c r="B182" s="205"/>
      <c r="C182" s="13"/>
      <c r="D182" s="201" t="s">
        <v>137</v>
      </c>
      <c r="E182" s="206" t="s">
        <v>1</v>
      </c>
      <c r="F182" s="207" t="s">
        <v>218</v>
      </c>
      <c r="G182" s="13"/>
      <c r="H182" s="206" t="s">
        <v>1</v>
      </c>
      <c r="I182" s="208"/>
      <c r="J182" s="13"/>
      <c r="K182" s="13"/>
      <c r="L182" s="205"/>
      <c r="M182" s="209"/>
      <c r="N182" s="210"/>
      <c r="O182" s="210"/>
      <c r="P182" s="210"/>
      <c r="Q182" s="210"/>
      <c r="R182" s="210"/>
      <c r="S182" s="210"/>
      <c r="T182" s="21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6" t="s">
        <v>137</v>
      </c>
      <c r="AU182" s="206" t="s">
        <v>149</v>
      </c>
      <c r="AV182" s="13" t="s">
        <v>86</v>
      </c>
      <c r="AW182" s="13" t="s">
        <v>32</v>
      </c>
      <c r="AX182" s="13" t="s">
        <v>78</v>
      </c>
      <c r="AY182" s="206" t="s">
        <v>125</v>
      </c>
    </row>
    <row r="183" s="14" customFormat="1">
      <c r="A183" s="14"/>
      <c r="B183" s="212"/>
      <c r="C183" s="14"/>
      <c r="D183" s="201" t="s">
        <v>137</v>
      </c>
      <c r="E183" s="213" t="s">
        <v>1</v>
      </c>
      <c r="F183" s="214" t="s">
        <v>219</v>
      </c>
      <c r="G183" s="14"/>
      <c r="H183" s="215">
        <v>181.834</v>
      </c>
      <c r="I183" s="216"/>
      <c r="J183" s="14"/>
      <c r="K183" s="14"/>
      <c r="L183" s="212"/>
      <c r="M183" s="217"/>
      <c r="N183" s="218"/>
      <c r="O183" s="218"/>
      <c r="P183" s="218"/>
      <c r="Q183" s="218"/>
      <c r="R183" s="218"/>
      <c r="S183" s="218"/>
      <c r="T183" s="21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3" t="s">
        <v>137</v>
      </c>
      <c r="AU183" s="213" t="s">
        <v>149</v>
      </c>
      <c r="AV183" s="14" t="s">
        <v>88</v>
      </c>
      <c r="AW183" s="14" t="s">
        <v>32</v>
      </c>
      <c r="AX183" s="14" t="s">
        <v>78</v>
      </c>
      <c r="AY183" s="213" t="s">
        <v>125</v>
      </c>
    </row>
    <row r="184" s="15" customFormat="1">
      <c r="A184" s="15"/>
      <c r="B184" s="220"/>
      <c r="C184" s="15"/>
      <c r="D184" s="201" t="s">
        <v>137</v>
      </c>
      <c r="E184" s="221" t="s">
        <v>1</v>
      </c>
      <c r="F184" s="222" t="s">
        <v>142</v>
      </c>
      <c r="G184" s="15"/>
      <c r="H184" s="223">
        <v>181.834</v>
      </c>
      <c r="I184" s="224"/>
      <c r="J184" s="15"/>
      <c r="K184" s="15"/>
      <c r="L184" s="220"/>
      <c r="M184" s="225"/>
      <c r="N184" s="226"/>
      <c r="O184" s="226"/>
      <c r="P184" s="226"/>
      <c r="Q184" s="226"/>
      <c r="R184" s="226"/>
      <c r="S184" s="226"/>
      <c r="T184" s="22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1" t="s">
        <v>137</v>
      </c>
      <c r="AU184" s="221" t="s">
        <v>149</v>
      </c>
      <c r="AV184" s="15" t="s">
        <v>133</v>
      </c>
      <c r="AW184" s="15" t="s">
        <v>32</v>
      </c>
      <c r="AX184" s="15" t="s">
        <v>86</v>
      </c>
      <c r="AY184" s="221" t="s">
        <v>125</v>
      </c>
    </row>
    <row r="185" s="12" customFormat="1" ht="20.88" customHeight="1">
      <c r="A185" s="12"/>
      <c r="B185" s="174"/>
      <c r="C185" s="12"/>
      <c r="D185" s="175" t="s">
        <v>77</v>
      </c>
      <c r="E185" s="185" t="s">
        <v>220</v>
      </c>
      <c r="F185" s="185" t="s">
        <v>221</v>
      </c>
      <c r="G185" s="12"/>
      <c r="H185" s="12"/>
      <c r="I185" s="177"/>
      <c r="J185" s="186">
        <f>BK185</f>
        <v>0</v>
      </c>
      <c r="K185" s="12"/>
      <c r="L185" s="174"/>
      <c r="M185" s="179"/>
      <c r="N185" s="180"/>
      <c r="O185" s="180"/>
      <c r="P185" s="181">
        <f>SUM(P186:P195)</f>
        <v>0</v>
      </c>
      <c r="Q185" s="180"/>
      <c r="R185" s="181">
        <f>SUM(R186:R195)</f>
        <v>2.9660339520000001</v>
      </c>
      <c r="S185" s="180"/>
      <c r="T185" s="182">
        <f>SUM(T186:T195)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75" t="s">
        <v>86</v>
      </c>
      <c r="AT185" s="183" t="s">
        <v>77</v>
      </c>
      <c r="AU185" s="183" t="s">
        <v>88</v>
      </c>
      <c r="AY185" s="175" t="s">
        <v>125</v>
      </c>
      <c r="BK185" s="184">
        <f>SUM(BK186:BK195)</f>
        <v>0</v>
      </c>
    </row>
    <row r="186" s="2" customFormat="1" ht="21.75" customHeight="1">
      <c r="A186" s="37"/>
      <c r="B186" s="187"/>
      <c r="C186" s="188" t="s">
        <v>8</v>
      </c>
      <c r="D186" s="188" t="s">
        <v>128</v>
      </c>
      <c r="E186" s="189" t="s">
        <v>222</v>
      </c>
      <c r="F186" s="190" t="s">
        <v>223</v>
      </c>
      <c r="G186" s="191" t="s">
        <v>145</v>
      </c>
      <c r="H186" s="192">
        <v>12.6</v>
      </c>
      <c r="I186" s="193"/>
      <c r="J186" s="194">
        <f>ROUND(I186*H186,2)</f>
        <v>0</v>
      </c>
      <c r="K186" s="190" t="s">
        <v>132</v>
      </c>
      <c r="L186" s="38"/>
      <c r="M186" s="195" t="s">
        <v>1</v>
      </c>
      <c r="N186" s="196" t="s">
        <v>43</v>
      </c>
      <c r="O186" s="76"/>
      <c r="P186" s="197">
        <f>O186*H186</f>
        <v>0</v>
      </c>
      <c r="Q186" s="197">
        <v>0.15539952000000001</v>
      </c>
      <c r="R186" s="197">
        <f>Q186*H186</f>
        <v>1.9580339520000001</v>
      </c>
      <c r="S186" s="197">
        <v>0</v>
      </c>
      <c r="T186" s="19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9" t="s">
        <v>133</v>
      </c>
      <c r="AT186" s="199" t="s">
        <v>128</v>
      </c>
      <c r="AU186" s="199" t="s">
        <v>149</v>
      </c>
      <c r="AY186" s="18" t="s">
        <v>125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8" t="s">
        <v>86</v>
      </c>
      <c r="BK186" s="200">
        <f>ROUND(I186*H186,2)</f>
        <v>0</v>
      </c>
      <c r="BL186" s="18" t="s">
        <v>133</v>
      </c>
      <c r="BM186" s="199" t="s">
        <v>224</v>
      </c>
    </row>
    <row r="187" s="2" customFormat="1">
      <c r="A187" s="37"/>
      <c r="B187" s="38"/>
      <c r="C187" s="37"/>
      <c r="D187" s="201" t="s">
        <v>135</v>
      </c>
      <c r="E187" s="37"/>
      <c r="F187" s="202" t="s">
        <v>225</v>
      </c>
      <c r="G187" s="37"/>
      <c r="H187" s="37"/>
      <c r="I187" s="123"/>
      <c r="J187" s="37"/>
      <c r="K187" s="37"/>
      <c r="L187" s="38"/>
      <c r="M187" s="203"/>
      <c r="N187" s="204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135</v>
      </c>
      <c r="AU187" s="18" t="s">
        <v>149</v>
      </c>
    </row>
    <row r="188" s="13" customFormat="1">
      <c r="A188" s="13"/>
      <c r="B188" s="205"/>
      <c r="C188" s="13"/>
      <c r="D188" s="201" t="s">
        <v>137</v>
      </c>
      <c r="E188" s="206" t="s">
        <v>1</v>
      </c>
      <c r="F188" s="207" t="s">
        <v>226</v>
      </c>
      <c r="G188" s="13"/>
      <c r="H188" s="206" t="s">
        <v>1</v>
      </c>
      <c r="I188" s="208"/>
      <c r="J188" s="13"/>
      <c r="K188" s="13"/>
      <c r="L188" s="205"/>
      <c r="M188" s="209"/>
      <c r="N188" s="210"/>
      <c r="O188" s="210"/>
      <c r="P188" s="210"/>
      <c r="Q188" s="210"/>
      <c r="R188" s="210"/>
      <c r="S188" s="210"/>
      <c r="T188" s="21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6" t="s">
        <v>137</v>
      </c>
      <c r="AU188" s="206" t="s">
        <v>149</v>
      </c>
      <c r="AV188" s="13" t="s">
        <v>86</v>
      </c>
      <c r="AW188" s="13" t="s">
        <v>32</v>
      </c>
      <c r="AX188" s="13" t="s">
        <v>78</v>
      </c>
      <c r="AY188" s="206" t="s">
        <v>125</v>
      </c>
    </row>
    <row r="189" s="14" customFormat="1">
      <c r="A189" s="14"/>
      <c r="B189" s="212"/>
      <c r="C189" s="14"/>
      <c r="D189" s="201" t="s">
        <v>137</v>
      </c>
      <c r="E189" s="213" t="s">
        <v>1</v>
      </c>
      <c r="F189" s="214" t="s">
        <v>227</v>
      </c>
      <c r="G189" s="14"/>
      <c r="H189" s="215">
        <v>12.6</v>
      </c>
      <c r="I189" s="216"/>
      <c r="J189" s="14"/>
      <c r="K189" s="14"/>
      <c r="L189" s="212"/>
      <c r="M189" s="217"/>
      <c r="N189" s="218"/>
      <c r="O189" s="218"/>
      <c r="P189" s="218"/>
      <c r="Q189" s="218"/>
      <c r="R189" s="218"/>
      <c r="S189" s="218"/>
      <c r="T189" s="21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3" t="s">
        <v>137</v>
      </c>
      <c r="AU189" s="213" t="s">
        <v>149</v>
      </c>
      <c r="AV189" s="14" t="s">
        <v>88</v>
      </c>
      <c r="AW189" s="14" t="s">
        <v>32</v>
      </c>
      <c r="AX189" s="14" t="s">
        <v>78</v>
      </c>
      <c r="AY189" s="213" t="s">
        <v>125</v>
      </c>
    </row>
    <row r="190" s="15" customFormat="1">
      <c r="A190" s="15"/>
      <c r="B190" s="220"/>
      <c r="C190" s="15"/>
      <c r="D190" s="201" t="s">
        <v>137</v>
      </c>
      <c r="E190" s="221" t="s">
        <v>1</v>
      </c>
      <c r="F190" s="222" t="s">
        <v>142</v>
      </c>
      <c r="G190" s="15"/>
      <c r="H190" s="223">
        <v>12.6</v>
      </c>
      <c r="I190" s="224"/>
      <c r="J190" s="15"/>
      <c r="K190" s="15"/>
      <c r="L190" s="220"/>
      <c r="M190" s="225"/>
      <c r="N190" s="226"/>
      <c r="O190" s="226"/>
      <c r="P190" s="226"/>
      <c r="Q190" s="226"/>
      <c r="R190" s="226"/>
      <c r="S190" s="226"/>
      <c r="T190" s="22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21" t="s">
        <v>137</v>
      </c>
      <c r="AU190" s="221" t="s">
        <v>149</v>
      </c>
      <c r="AV190" s="15" t="s">
        <v>133</v>
      </c>
      <c r="AW190" s="15" t="s">
        <v>32</v>
      </c>
      <c r="AX190" s="15" t="s">
        <v>86</v>
      </c>
      <c r="AY190" s="221" t="s">
        <v>125</v>
      </c>
    </row>
    <row r="191" s="2" customFormat="1" ht="16.5" customHeight="1">
      <c r="A191" s="37"/>
      <c r="B191" s="187"/>
      <c r="C191" s="228" t="s">
        <v>228</v>
      </c>
      <c r="D191" s="228" t="s">
        <v>229</v>
      </c>
      <c r="E191" s="229" t="s">
        <v>230</v>
      </c>
      <c r="F191" s="230" t="s">
        <v>226</v>
      </c>
      <c r="G191" s="231" t="s">
        <v>145</v>
      </c>
      <c r="H191" s="232">
        <v>12.6</v>
      </c>
      <c r="I191" s="233"/>
      <c r="J191" s="234">
        <f>ROUND(I191*H191,2)</f>
        <v>0</v>
      </c>
      <c r="K191" s="230" t="s">
        <v>132</v>
      </c>
      <c r="L191" s="235"/>
      <c r="M191" s="236" t="s">
        <v>1</v>
      </c>
      <c r="N191" s="237" t="s">
        <v>43</v>
      </c>
      <c r="O191" s="76"/>
      <c r="P191" s="197">
        <f>O191*H191</f>
        <v>0</v>
      </c>
      <c r="Q191" s="197">
        <v>0.080000000000000002</v>
      </c>
      <c r="R191" s="197">
        <f>Q191*H191</f>
        <v>1.008</v>
      </c>
      <c r="S191" s="197">
        <v>0</v>
      </c>
      <c r="T191" s="198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9" t="s">
        <v>184</v>
      </c>
      <c r="AT191" s="199" t="s">
        <v>229</v>
      </c>
      <c r="AU191" s="199" t="s">
        <v>149</v>
      </c>
      <c r="AY191" s="18" t="s">
        <v>125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8" t="s">
        <v>86</v>
      </c>
      <c r="BK191" s="200">
        <f>ROUND(I191*H191,2)</f>
        <v>0</v>
      </c>
      <c r="BL191" s="18" t="s">
        <v>133</v>
      </c>
      <c r="BM191" s="199" t="s">
        <v>231</v>
      </c>
    </row>
    <row r="192" s="2" customFormat="1">
      <c r="A192" s="37"/>
      <c r="B192" s="38"/>
      <c r="C192" s="37"/>
      <c r="D192" s="201" t="s">
        <v>135</v>
      </c>
      <c r="E192" s="37"/>
      <c r="F192" s="202" t="s">
        <v>226</v>
      </c>
      <c r="G192" s="37"/>
      <c r="H192" s="37"/>
      <c r="I192" s="123"/>
      <c r="J192" s="37"/>
      <c r="K192" s="37"/>
      <c r="L192" s="38"/>
      <c r="M192" s="203"/>
      <c r="N192" s="204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135</v>
      </c>
      <c r="AU192" s="18" t="s">
        <v>149</v>
      </c>
    </row>
    <row r="193" s="13" customFormat="1">
      <c r="A193" s="13"/>
      <c r="B193" s="205"/>
      <c r="C193" s="13"/>
      <c r="D193" s="201" t="s">
        <v>137</v>
      </c>
      <c r="E193" s="206" t="s">
        <v>1</v>
      </c>
      <c r="F193" s="207" t="s">
        <v>226</v>
      </c>
      <c r="G193" s="13"/>
      <c r="H193" s="206" t="s">
        <v>1</v>
      </c>
      <c r="I193" s="208"/>
      <c r="J193" s="13"/>
      <c r="K193" s="13"/>
      <c r="L193" s="205"/>
      <c r="M193" s="209"/>
      <c r="N193" s="210"/>
      <c r="O193" s="210"/>
      <c r="P193" s="210"/>
      <c r="Q193" s="210"/>
      <c r="R193" s="210"/>
      <c r="S193" s="210"/>
      <c r="T193" s="21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6" t="s">
        <v>137</v>
      </c>
      <c r="AU193" s="206" t="s">
        <v>149</v>
      </c>
      <c r="AV193" s="13" t="s">
        <v>86</v>
      </c>
      <c r="AW193" s="13" t="s">
        <v>32</v>
      </c>
      <c r="AX193" s="13" t="s">
        <v>78</v>
      </c>
      <c r="AY193" s="206" t="s">
        <v>125</v>
      </c>
    </row>
    <row r="194" s="14" customFormat="1">
      <c r="A194" s="14"/>
      <c r="B194" s="212"/>
      <c r="C194" s="14"/>
      <c r="D194" s="201" t="s">
        <v>137</v>
      </c>
      <c r="E194" s="213" t="s">
        <v>1</v>
      </c>
      <c r="F194" s="214" t="s">
        <v>227</v>
      </c>
      <c r="G194" s="14"/>
      <c r="H194" s="215">
        <v>12.6</v>
      </c>
      <c r="I194" s="216"/>
      <c r="J194" s="14"/>
      <c r="K194" s="14"/>
      <c r="L194" s="212"/>
      <c r="M194" s="217"/>
      <c r="N194" s="218"/>
      <c r="O194" s="218"/>
      <c r="P194" s="218"/>
      <c r="Q194" s="218"/>
      <c r="R194" s="218"/>
      <c r="S194" s="218"/>
      <c r="T194" s="21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3" t="s">
        <v>137</v>
      </c>
      <c r="AU194" s="213" t="s">
        <v>149</v>
      </c>
      <c r="AV194" s="14" t="s">
        <v>88</v>
      </c>
      <c r="AW194" s="14" t="s">
        <v>32</v>
      </c>
      <c r="AX194" s="14" t="s">
        <v>78</v>
      </c>
      <c r="AY194" s="213" t="s">
        <v>125</v>
      </c>
    </row>
    <row r="195" s="15" customFormat="1">
      <c r="A195" s="15"/>
      <c r="B195" s="220"/>
      <c r="C195" s="15"/>
      <c r="D195" s="201" t="s">
        <v>137</v>
      </c>
      <c r="E195" s="221" t="s">
        <v>1</v>
      </c>
      <c r="F195" s="222" t="s">
        <v>142</v>
      </c>
      <c r="G195" s="15"/>
      <c r="H195" s="223">
        <v>12.6</v>
      </c>
      <c r="I195" s="224"/>
      <c r="J195" s="15"/>
      <c r="K195" s="15"/>
      <c r="L195" s="220"/>
      <c r="M195" s="225"/>
      <c r="N195" s="226"/>
      <c r="O195" s="226"/>
      <c r="P195" s="226"/>
      <c r="Q195" s="226"/>
      <c r="R195" s="226"/>
      <c r="S195" s="226"/>
      <c r="T195" s="22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21" t="s">
        <v>137</v>
      </c>
      <c r="AU195" s="221" t="s">
        <v>149</v>
      </c>
      <c r="AV195" s="15" t="s">
        <v>133</v>
      </c>
      <c r="AW195" s="15" t="s">
        <v>32</v>
      </c>
      <c r="AX195" s="15" t="s">
        <v>86</v>
      </c>
      <c r="AY195" s="221" t="s">
        <v>125</v>
      </c>
    </row>
    <row r="196" s="12" customFormat="1" ht="20.88" customHeight="1">
      <c r="A196" s="12"/>
      <c r="B196" s="174"/>
      <c r="C196" s="12"/>
      <c r="D196" s="175" t="s">
        <v>77</v>
      </c>
      <c r="E196" s="185" t="s">
        <v>232</v>
      </c>
      <c r="F196" s="185" t="s">
        <v>233</v>
      </c>
      <c r="G196" s="12"/>
      <c r="H196" s="12"/>
      <c r="I196" s="177"/>
      <c r="J196" s="186">
        <f>BK196</f>
        <v>0</v>
      </c>
      <c r="K196" s="12"/>
      <c r="L196" s="174"/>
      <c r="M196" s="179"/>
      <c r="N196" s="180"/>
      <c r="O196" s="180"/>
      <c r="P196" s="181">
        <f>SUM(P197:P208)</f>
        <v>0</v>
      </c>
      <c r="Q196" s="180"/>
      <c r="R196" s="181">
        <f>SUM(R197:R208)</f>
        <v>0.075661812499999995</v>
      </c>
      <c r="S196" s="180"/>
      <c r="T196" s="182">
        <f>SUM(T197:T208)</f>
        <v>17.36946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75" t="s">
        <v>86</v>
      </c>
      <c r="AT196" s="183" t="s">
        <v>77</v>
      </c>
      <c r="AU196" s="183" t="s">
        <v>88</v>
      </c>
      <c r="AY196" s="175" t="s">
        <v>125</v>
      </c>
      <c r="BK196" s="184">
        <f>SUM(BK197:BK208)</f>
        <v>0</v>
      </c>
    </row>
    <row r="197" s="2" customFormat="1" ht="21.75" customHeight="1">
      <c r="A197" s="37"/>
      <c r="B197" s="187"/>
      <c r="C197" s="188" t="s">
        <v>234</v>
      </c>
      <c r="D197" s="188" t="s">
        <v>128</v>
      </c>
      <c r="E197" s="189" t="s">
        <v>235</v>
      </c>
      <c r="F197" s="190" t="s">
        <v>236</v>
      </c>
      <c r="G197" s="191" t="s">
        <v>145</v>
      </c>
      <c r="H197" s="192">
        <v>230.15000000000001</v>
      </c>
      <c r="I197" s="193"/>
      <c r="J197" s="194">
        <f>ROUND(I197*H197,2)</f>
        <v>0</v>
      </c>
      <c r="K197" s="190" t="s">
        <v>132</v>
      </c>
      <c r="L197" s="38"/>
      <c r="M197" s="195" t="s">
        <v>1</v>
      </c>
      <c r="N197" s="196" t="s">
        <v>43</v>
      </c>
      <c r="O197" s="76"/>
      <c r="P197" s="197">
        <f>O197*H197</f>
        <v>0</v>
      </c>
      <c r="Q197" s="197">
        <v>0.00032499999999999999</v>
      </c>
      <c r="R197" s="197">
        <f>Q197*H197</f>
        <v>0.074798749999999997</v>
      </c>
      <c r="S197" s="197">
        <v>0</v>
      </c>
      <c r="T197" s="19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9" t="s">
        <v>133</v>
      </c>
      <c r="AT197" s="199" t="s">
        <v>128</v>
      </c>
      <c r="AU197" s="199" t="s">
        <v>149</v>
      </c>
      <c r="AY197" s="18" t="s">
        <v>125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8" t="s">
        <v>86</v>
      </c>
      <c r="BK197" s="200">
        <f>ROUND(I197*H197,2)</f>
        <v>0</v>
      </c>
      <c r="BL197" s="18" t="s">
        <v>133</v>
      </c>
      <c r="BM197" s="199" t="s">
        <v>237</v>
      </c>
    </row>
    <row r="198" s="2" customFormat="1">
      <c r="A198" s="37"/>
      <c r="B198" s="38"/>
      <c r="C198" s="37"/>
      <c r="D198" s="201" t="s">
        <v>135</v>
      </c>
      <c r="E198" s="37"/>
      <c r="F198" s="202" t="s">
        <v>238</v>
      </c>
      <c r="G198" s="37"/>
      <c r="H198" s="37"/>
      <c r="I198" s="123"/>
      <c r="J198" s="37"/>
      <c r="K198" s="37"/>
      <c r="L198" s="38"/>
      <c r="M198" s="203"/>
      <c r="N198" s="204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135</v>
      </c>
      <c r="AU198" s="18" t="s">
        <v>149</v>
      </c>
    </row>
    <row r="199" s="13" customFormat="1">
      <c r="A199" s="13"/>
      <c r="B199" s="205"/>
      <c r="C199" s="13"/>
      <c r="D199" s="201" t="s">
        <v>137</v>
      </c>
      <c r="E199" s="206" t="s">
        <v>1</v>
      </c>
      <c r="F199" s="207" t="s">
        <v>239</v>
      </c>
      <c r="G199" s="13"/>
      <c r="H199" s="206" t="s">
        <v>1</v>
      </c>
      <c r="I199" s="208"/>
      <c r="J199" s="13"/>
      <c r="K199" s="13"/>
      <c r="L199" s="205"/>
      <c r="M199" s="209"/>
      <c r="N199" s="210"/>
      <c r="O199" s="210"/>
      <c r="P199" s="210"/>
      <c r="Q199" s="210"/>
      <c r="R199" s="210"/>
      <c r="S199" s="210"/>
      <c r="T199" s="21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06" t="s">
        <v>137</v>
      </c>
      <c r="AU199" s="206" t="s">
        <v>149</v>
      </c>
      <c r="AV199" s="13" t="s">
        <v>86</v>
      </c>
      <c r="AW199" s="13" t="s">
        <v>32</v>
      </c>
      <c r="AX199" s="13" t="s">
        <v>78</v>
      </c>
      <c r="AY199" s="206" t="s">
        <v>125</v>
      </c>
    </row>
    <row r="200" s="14" customFormat="1">
      <c r="A200" s="14"/>
      <c r="B200" s="212"/>
      <c r="C200" s="14"/>
      <c r="D200" s="201" t="s">
        <v>137</v>
      </c>
      <c r="E200" s="213" t="s">
        <v>1</v>
      </c>
      <c r="F200" s="214" t="s">
        <v>240</v>
      </c>
      <c r="G200" s="14"/>
      <c r="H200" s="215">
        <v>230.15000000000001</v>
      </c>
      <c r="I200" s="216"/>
      <c r="J200" s="14"/>
      <c r="K200" s="14"/>
      <c r="L200" s="212"/>
      <c r="M200" s="217"/>
      <c r="N200" s="218"/>
      <c r="O200" s="218"/>
      <c r="P200" s="218"/>
      <c r="Q200" s="218"/>
      <c r="R200" s="218"/>
      <c r="S200" s="218"/>
      <c r="T200" s="21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13" t="s">
        <v>137</v>
      </c>
      <c r="AU200" s="213" t="s">
        <v>149</v>
      </c>
      <c r="AV200" s="14" t="s">
        <v>88</v>
      </c>
      <c r="AW200" s="14" t="s">
        <v>32</v>
      </c>
      <c r="AX200" s="14" t="s">
        <v>78</v>
      </c>
      <c r="AY200" s="213" t="s">
        <v>125</v>
      </c>
    </row>
    <row r="201" s="15" customFormat="1">
      <c r="A201" s="15"/>
      <c r="B201" s="220"/>
      <c r="C201" s="15"/>
      <c r="D201" s="201" t="s">
        <v>137</v>
      </c>
      <c r="E201" s="221" t="s">
        <v>1</v>
      </c>
      <c r="F201" s="222" t="s">
        <v>142</v>
      </c>
      <c r="G201" s="15"/>
      <c r="H201" s="223">
        <v>230.15000000000001</v>
      </c>
      <c r="I201" s="224"/>
      <c r="J201" s="15"/>
      <c r="K201" s="15"/>
      <c r="L201" s="220"/>
      <c r="M201" s="225"/>
      <c r="N201" s="226"/>
      <c r="O201" s="226"/>
      <c r="P201" s="226"/>
      <c r="Q201" s="226"/>
      <c r="R201" s="226"/>
      <c r="S201" s="226"/>
      <c r="T201" s="227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21" t="s">
        <v>137</v>
      </c>
      <c r="AU201" s="221" t="s">
        <v>149</v>
      </c>
      <c r="AV201" s="15" t="s">
        <v>133</v>
      </c>
      <c r="AW201" s="15" t="s">
        <v>32</v>
      </c>
      <c r="AX201" s="15" t="s">
        <v>86</v>
      </c>
      <c r="AY201" s="221" t="s">
        <v>125</v>
      </c>
    </row>
    <row r="202" s="2" customFormat="1" ht="16.5" customHeight="1">
      <c r="A202" s="37"/>
      <c r="B202" s="187"/>
      <c r="C202" s="188" t="s">
        <v>241</v>
      </c>
      <c r="D202" s="188" t="s">
        <v>128</v>
      </c>
      <c r="E202" s="189" t="s">
        <v>242</v>
      </c>
      <c r="F202" s="190" t="s">
        <v>243</v>
      </c>
      <c r="G202" s="191" t="s">
        <v>145</v>
      </c>
      <c r="H202" s="192">
        <v>230.15000000000001</v>
      </c>
      <c r="I202" s="193"/>
      <c r="J202" s="194">
        <f>ROUND(I202*H202,2)</f>
        <v>0</v>
      </c>
      <c r="K202" s="190" t="s">
        <v>132</v>
      </c>
      <c r="L202" s="38"/>
      <c r="M202" s="195" t="s">
        <v>1</v>
      </c>
      <c r="N202" s="196" t="s">
        <v>43</v>
      </c>
      <c r="O202" s="76"/>
      <c r="P202" s="197">
        <f>O202*H202</f>
        <v>0</v>
      </c>
      <c r="Q202" s="197">
        <v>3.7500000000000001E-06</v>
      </c>
      <c r="R202" s="197">
        <f>Q202*H202</f>
        <v>0.00086306250000000001</v>
      </c>
      <c r="S202" s="197">
        <v>0</v>
      </c>
      <c r="T202" s="19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99" t="s">
        <v>133</v>
      </c>
      <c r="AT202" s="199" t="s">
        <v>128</v>
      </c>
      <c r="AU202" s="199" t="s">
        <v>149</v>
      </c>
      <c r="AY202" s="18" t="s">
        <v>125</v>
      </c>
      <c r="BE202" s="200">
        <f>IF(N202="základní",J202,0)</f>
        <v>0</v>
      </c>
      <c r="BF202" s="200">
        <f>IF(N202="snížená",J202,0)</f>
        <v>0</v>
      </c>
      <c r="BG202" s="200">
        <f>IF(N202="zákl. přenesená",J202,0)</f>
        <v>0</v>
      </c>
      <c r="BH202" s="200">
        <f>IF(N202="sníž. přenesená",J202,0)</f>
        <v>0</v>
      </c>
      <c r="BI202" s="200">
        <f>IF(N202="nulová",J202,0)</f>
        <v>0</v>
      </c>
      <c r="BJ202" s="18" t="s">
        <v>86</v>
      </c>
      <c r="BK202" s="200">
        <f>ROUND(I202*H202,2)</f>
        <v>0</v>
      </c>
      <c r="BL202" s="18" t="s">
        <v>133</v>
      </c>
      <c r="BM202" s="199" t="s">
        <v>244</v>
      </c>
    </row>
    <row r="203" s="2" customFormat="1">
      <c r="A203" s="37"/>
      <c r="B203" s="38"/>
      <c r="C203" s="37"/>
      <c r="D203" s="201" t="s">
        <v>135</v>
      </c>
      <c r="E203" s="37"/>
      <c r="F203" s="202" t="s">
        <v>245</v>
      </c>
      <c r="G203" s="37"/>
      <c r="H203" s="37"/>
      <c r="I203" s="123"/>
      <c r="J203" s="37"/>
      <c r="K203" s="37"/>
      <c r="L203" s="38"/>
      <c r="M203" s="203"/>
      <c r="N203" s="204"/>
      <c r="O203" s="76"/>
      <c r="P203" s="76"/>
      <c r="Q203" s="76"/>
      <c r="R203" s="76"/>
      <c r="S203" s="76"/>
      <c r="T203" s="77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135</v>
      </c>
      <c r="AU203" s="18" t="s">
        <v>149</v>
      </c>
    </row>
    <row r="204" s="13" customFormat="1">
      <c r="A204" s="13"/>
      <c r="B204" s="205"/>
      <c r="C204" s="13"/>
      <c r="D204" s="201" t="s">
        <v>137</v>
      </c>
      <c r="E204" s="206" t="s">
        <v>1</v>
      </c>
      <c r="F204" s="207" t="s">
        <v>246</v>
      </c>
      <c r="G204" s="13"/>
      <c r="H204" s="206" t="s">
        <v>1</v>
      </c>
      <c r="I204" s="208"/>
      <c r="J204" s="13"/>
      <c r="K204" s="13"/>
      <c r="L204" s="205"/>
      <c r="M204" s="209"/>
      <c r="N204" s="210"/>
      <c r="O204" s="210"/>
      <c r="P204" s="210"/>
      <c r="Q204" s="210"/>
      <c r="R204" s="210"/>
      <c r="S204" s="210"/>
      <c r="T204" s="21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06" t="s">
        <v>137</v>
      </c>
      <c r="AU204" s="206" t="s">
        <v>149</v>
      </c>
      <c r="AV204" s="13" t="s">
        <v>86</v>
      </c>
      <c r="AW204" s="13" t="s">
        <v>32</v>
      </c>
      <c r="AX204" s="13" t="s">
        <v>78</v>
      </c>
      <c r="AY204" s="206" t="s">
        <v>125</v>
      </c>
    </row>
    <row r="205" s="14" customFormat="1">
      <c r="A205" s="14"/>
      <c r="B205" s="212"/>
      <c r="C205" s="14"/>
      <c r="D205" s="201" t="s">
        <v>137</v>
      </c>
      <c r="E205" s="213" t="s">
        <v>1</v>
      </c>
      <c r="F205" s="214" t="s">
        <v>240</v>
      </c>
      <c r="G205" s="14"/>
      <c r="H205" s="215">
        <v>230.15000000000001</v>
      </c>
      <c r="I205" s="216"/>
      <c r="J205" s="14"/>
      <c r="K205" s="14"/>
      <c r="L205" s="212"/>
      <c r="M205" s="217"/>
      <c r="N205" s="218"/>
      <c r="O205" s="218"/>
      <c r="P205" s="218"/>
      <c r="Q205" s="218"/>
      <c r="R205" s="218"/>
      <c r="S205" s="218"/>
      <c r="T205" s="21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13" t="s">
        <v>137</v>
      </c>
      <c r="AU205" s="213" t="s">
        <v>149</v>
      </c>
      <c r="AV205" s="14" t="s">
        <v>88</v>
      </c>
      <c r="AW205" s="14" t="s">
        <v>32</v>
      </c>
      <c r="AX205" s="14" t="s">
        <v>78</v>
      </c>
      <c r="AY205" s="213" t="s">
        <v>125</v>
      </c>
    </row>
    <row r="206" s="15" customFormat="1">
      <c r="A206" s="15"/>
      <c r="B206" s="220"/>
      <c r="C206" s="15"/>
      <c r="D206" s="201" t="s">
        <v>137</v>
      </c>
      <c r="E206" s="221" t="s">
        <v>1</v>
      </c>
      <c r="F206" s="222" t="s">
        <v>142</v>
      </c>
      <c r="G206" s="15"/>
      <c r="H206" s="223">
        <v>230.15000000000001</v>
      </c>
      <c r="I206" s="224"/>
      <c r="J206" s="15"/>
      <c r="K206" s="15"/>
      <c r="L206" s="220"/>
      <c r="M206" s="225"/>
      <c r="N206" s="226"/>
      <c r="O206" s="226"/>
      <c r="P206" s="226"/>
      <c r="Q206" s="226"/>
      <c r="R206" s="226"/>
      <c r="S206" s="226"/>
      <c r="T206" s="22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21" t="s">
        <v>137</v>
      </c>
      <c r="AU206" s="221" t="s">
        <v>149</v>
      </c>
      <c r="AV206" s="15" t="s">
        <v>133</v>
      </c>
      <c r="AW206" s="15" t="s">
        <v>32</v>
      </c>
      <c r="AX206" s="15" t="s">
        <v>86</v>
      </c>
      <c r="AY206" s="221" t="s">
        <v>125</v>
      </c>
    </row>
    <row r="207" s="2" customFormat="1" ht="21.75" customHeight="1">
      <c r="A207" s="37"/>
      <c r="B207" s="187"/>
      <c r="C207" s="188" t="s">
        <v>247</v>
      </c>
      <c r="D207" s="188" t="s">
        <v>128</v>
      </c>
      <c r="E207" s="189" t="s">
        <v>248</v>
      </c>
      <c r="F207" s="190" t="s">
        <v>249</v>
      </c>
      <c r="G207" s="191" t="s">
        <v>131</v>
      </c>
      <c r="H207" s="192">
        <v>868.47299999999996</v>
      </c>
      <c r="I207" s="193"/>
      <c r="J207" s="194">
        <f>ROUND(I207*H207,2)</f>
        <v>0</v>
      </c>
      <c r="K207" s="190" t="s">
        <v>132</v>
      </c>
      <c r="L207" s="38"/>
      <c r="M207" s="195" t="s">
        <v>1</v>
      </c>
      <c r="N207" s="196" t="s">
        <v>43</v>
      </c>
      <c r="O207" s="76"/>
      <c r="P207" s="197">
        <f>O207*H207</f>
        <v>0</v>
      </c>
      <c r="Q207" s="197">
        <v>0</v>
      </c>
      <c r="R207" s="197">
        <f>Q207*H207</f>
        <v>0</v>
      </c>
      <c r="S207" s="197">
        <v>0.02</v>
      </c>
      <c r="T207" s="198">
        <f>S207*H207</f>
        <v>17.36946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99" t="s">
        <v>133</v>
      </c>
      <c r="AT207" s="199" t="s">
        <v>128</v>
      </c>
      <c r="AU207" s="199" t="s">
        <v>149</v>
      </c>
      <c r="AY207" s="18" t="s">
        <v>125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8" t="s">
        <v>86</v>
      </c>
      <c r="BK207" s="200">
        <f>ROUND(I207*H207,2)</f>
        <v>0</v>
      </c>
      <c r="BL207" s="18" t="s">
        <v>133</v>
      </c>
      <c r="BM207" s="199" t="s">
        <v>250</v>
      </c>
    </row>
    <row r="208" s="2" customFormat="1">
      <c r="A208" s="37"/>
      <c r="B208" s="38"/>
      <c r="C208" s="37"/>
      <c r="D208" s="201" t="s">
        <v>135</v>
      </c>
      <c r="E208" s="37"/>
      <c r="F208" s="202" t="s">
        <v>251</v>
      </c>
      <c r="G208" s="37"/>
      <c r="H208" s="37"/>
      <c r="I208" s="123"/>
      <c r="J208" s="37"/>
      <c r="K208" s="37"/>
      <c r="L208" s="38"/>
      <c r="M208" s="203"/>
      <c r="N208" s="204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135</v>
      </c>
      <c r="AU208" s="18" t="s">
        <v>149</v>
      </c>
    </row>
    <row r="209" s="12" customFormat="1" ht="22.8" customHeight="1">
      <c r="A209" s="12"/>
      <c r="B209" s="174"/>
      <c r="C209" s="12"/>
      <c r="D209" s="175" t="s">
        <v>77</v>
      </c>
      <c r="E209" s="185" t="s">
        <v>252</v>
      </c>
      <c r="F209" s="185" t="s">
        <v>253</v>
      </c>
      <c r="G209" s="12"/>
      <c r="H209" s="12"/>
      <c r="I209" s="177"/>
      <c r="J209" s="186">
        <f>BK209</f>
        <v>0</v>
      </c>
      <c r="K209" s="12"/>
      <c r="L209" s="174"/>
      <c r="M209" s="179"/>
      <c r="N209" s="180"/>
      <c r="O209" s="180"/>
      <c r="P209" s="181">
        <f>SUM(P210:P233)</f>
        <v>0</v>
      </c>
      <c r="Q209" s="180"/>
      <c r="R209" s="181">
        <f>SUM(R210:R233)</f>
        <v>0</v>
      </c>
      <c r="S209" s="180"/>
      <c r="T209" s="182">
        <f>SUM(T210:T233)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75" t="s">
        <v>86</v>
      </c>
      <c r="AT209" s="183" t="s">
        <v>77</v>
      </c>
      <c r="AU209" s="183" t="s">
        <v>86</v>
      </c>
      <c r="AY209" s="175" t="s">
        <v>125</v>
      </c>
      <c r="BK209" s="184">
        <f>SUM(BK210:BK233)</f>
        <v>0</v>
      </c>
    </row>
    <row r="210" s="2" customFormat="1" ht="21.75" customHeight="1">
      <c r="A210" s="37"/>
      <c r="B210" s="187"/>
      <c r="C210" s="188" t="s">
        <v>254</v>
      </c>
      <c r="D210" s="188" t="s">
        <v>128</v>
      </c>
      <c r="E210" s="189" t="s">
        <v>255</v>
      </c>
      <c r="F210" s="190" t="s">
        <v>256</v>
      </c>
      <c r="G210" s="191" t="s">
        <v>152</v>
      </c>
      <c r="H210" s="192">
        <v>2.9660000000000002</v>
      </c>
      <c r="I210" s="193"/>
      <c r="J210" s="194">
        <f>ROUND(I210*H210,2)</f>
        <v>0</v>
      </c>
      <c r="K210" s="190" t="s">
        <v>132</v>
      </c>
      <c r="L210" s="38"/>
      <c r="M210" s="195" t="s">
        <v>1</v>
      </c>
      <c r="N210" s="196" t="s">
        <v>43</v>
      </c>
      <c r="O210" s="76"/>
      <c r="P210" s="197">
        <f>O210*H210</f>
        <v>0</v>
      </c>
      <c r="Q210" s="197">
        <v>0</v>
      </c>
      <c r="R210" s="197">
        <f>Q210*H210</f>
        <v>0</v>
      </c>
      <c r="S210" s="197">
        <v>0</v>
      </c>
      <c r="T210" s="19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99" t="s">
        <v>133</v>
      </c>
      <c r="AT210" s="199" t="s">
        <v>128</v>
      </c>
      <c r="AU210" s="199" t="s">
        <v>88</v>
      </c>
      <c r="AY210" s="18" t="s">
        <v>125</v>
      </c>
      <c r="BE210" s="200">
        <f>IF(N210="základní",J210,0)</f>
        <v>0</v>
      </c>
      <c r="BF210" s="200">
        <f>IF(N210="snížená",J210,0)</f>
        <v>0</v>
      </c>
      <c r="BG210" s="200">
        <f>IF(N210="zákl. přenesená",J210,0)</f>
        <v>0</v>
      </c>
      <c r="BH210" s="200">
        <f>IF(N210="sníž. přenesená",J210,0)</f>
        <v>0</v>
      </c>
      <c r="BI210" s="200">
        <f>IF(N210="nulová",J210,0)</f>
        <v>0</v>
      </c>
      <c r="BJ210" s="18" t="s">
        <v>86</v>
      </c>
      <c r="BK210" s="200">
        <f>ROUND(I210*H210,2)</f>
        <v>0</v>
      </c>
      <c r="BL210" s="18" t="s">
        <v>133</v>
      </c>
      <c r="BM210" s="199" t="s">
        <v>257</v>
      </c>
    </row>
    <row r="211" s="2" customFormat="1">
      <c r="A211" s="37"/>
      <c r="B211" s="38"/>
      <c r="C211" s="37"/>
      <c r="D211" s="201" t="s">
        <v>135</v>
      </c>
      <c r="E211" s="37"/>
      <c r="F211" s="202" t="s">
        <v>258</v>
      </c>
      <c r="G211" s="37"/>
      <c r="H211" s="37"/>
      <c r="I211" s="123"/>
      <c r="J211" s="37"/>
      <c r="K211" s="37"/>
      <c r="L211" s="38"/>
      <c r="M211" s="203"/>
      <c r="N211" s="204"/>
      <c r="O211" s="76"/>
      <c r="P211" s="76"/>
      <c r="Q211" s="76"/>
      <c r="R211" s="76"/>
      <c r="S211" s="76"/>
      <c r="T211" s="7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8" t="s">
        <v>135</v>
      </c>
      <c r="AU211" s="18" t="s">
        <v>88</v>
      </c>
    </row>
    <row r="212" s="13" customFormat="1">
      <c r="A212" s="13"/>
      <c r="B212" s="205"/>
      <c r="C212" s="13"/>
      <c r="D212" s="201" t="s">
        <v>137</v>
      </c>
      <c r="E212" s="206" t="s">
        <v>1</v>
      </c>
      <c r="F212" s="207" t="s">
        <v>259</v>
      </c>
      <c r="G212" s="13"/>
      <c r="H212" s="206" t="s">
        <v>1</v>
      </c>
      <c r="I212" s="208"/>
      <c r="J212" s="13"/>
      <c r="K212" s="13"/>
      <c r="L212" s="205"/>
      <c r="M212" s="209"/>
      <c r="N212" s="210"/>
      <c r="O212" s="210"/>
      <c r="P212" s="210"/>
      <c r="Q212" s="210"/>
      <c r="R212" s="210"/>
      <c r="S212" s="210"/>
      <c r="T212" s="21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06" t="s">
        <v>137</v>
      </c>
      <c r="AU212" s="206" t="s">
        <v>88</v>
      </c>
      <c r="AV212" s="13" t="s">
        <v>86</v>
      </c>
      <c r="AW212" s="13" t="s">
        <v>32</v>
      </c>
      <c r="AX212" s="13" t="s">
        <v>78</v>
      </c>
      <c r="AY212" s="206" t="s">
        <v>125</v>
      </c>
    </row>
    <row r="213" s="14" customFormat="1">
      <c r="A213" s="14"/>
      <c r="B213" s="212"/>
      <c r="C213" s="14"/>
      <c r="D213" s="201" t="s">
        <v>137</v>
      </c>
      <c r="E213" s="213" t="s">
        <v>1</v>
      </c>
      <c r="F213" s="214" t="s">
        <v>260</v>
      </c>
      <c r="G213" s="14"/>
      <c r="H213" s="215">
        <v>2.9660000000000002</v>
      </c>
      <c r="I213" s="216"/>
      <c r="J213" s="14"/>
      <c r="K213" s="14"/>
      <c r="L213" s="212"/>
      <c r="M213" s="217"/>
      <c r="N213" s="218"/>
      <c r="O213" s="218"/>
      <c r="P213" s="218"/>
      <c r="Q213" s="218"/>
      <c r="R213" s="218"/>
      <c r="S213" s="218"/>
      <c r="T213" s="21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13" t="s">
        <v>137</v>
      </c>
      <c r="AU213" s="213" t="s">
        <v>88</v>
      </c>
      <c r="AV213" s="14" t="s">
        <v>88</v>
      </c>
      <c r="AW213" s="14" t="s">
        <v>32</v>
      </c>
      <c r="AX213" s="14" t="s">
        <v>78</v>
      </c>
      <c r="AY213" s="213" t="s">
        <v>125</v>
      </c>
    </row>
    <row r="214" s="15" customFormat="1">
      <c r="A214" s="15"/>
      <c r="B214" s="220"/>
      <c r="C214" s="15"/>
      <c r="D214" s="201" t="s">
        <v>137</v>
      </c>
      <c r="E214" s="221" t="s">
        <v>1</v>
      </c>
      <c r="F214" s="222" t="s">
        <v>142</v>
      </c>
      <c r="G214" s="15"/>
      <c r="H214" s="223">
        <v>2.9660000000000002</v>
      </c>
      <c r="I214" s="224"/>
      <c r="J214" s="15"/>
      <c r="K214" s="15"/>
      <c r="L214" s="220"/>
      <c r="M214" s="225"/>
      <c r="N214" s="226"/>
      <c r="O214" s="226"/>
      <c r="P214" s="226"/>
      <c r="Q214" s="226"/>
      <c r="R214" s="226"/>
      <c r="S214" s="226"/>
      <c r="T214" s="22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21" t="s">
        <v>137</v>
      </c>
      <c r="AU214" s="221" t="s">
        <v>88</v>
      </c>
      <c r="AV214" s="15" t="s">
        <v>133</v>
      </c>
      <c r="AW214" s="15" t="s">
        <v>32</v>
      </c>
      <c r="AX214" s="15" t="s">
        <v>86</v>
      </c>
      <c r="AY214" s="221" t="s">
        <v>125</v>
      </c>
    </row>
    <row r="215" s="2" customFormat="1" ht="21.75" customHeight="1">
      <c r="A215" s="37"/>
      <c r="B215" s="187"/>
      <c r="C215" s="188" t="s">
        <v>7</v>
      </c>
      <c r="D215" s="188" t="s">
        <v>128</v>
      </c>
      <c r="E215" s="189" t="s">
        <v>261</v>
      </c>
      <c r="F215" s="190" t="s">
        <v>262</v>
      </c>
      <c r="G215" s="191" t="s">
        <v>152</v>
      </c>
      <c r="H215" s="192">
        <v>11.864000000000001</v>
      </c>
      <c r="I215" s="193"/>
      <c r="J215" s="194">
        <f>ROUND(I215*H215,2)</f>
        <v>0</v>
      </c>
      <c r="K215" s="190" t="s">
        <v>132</v>
      </c>
      <c r="L215" s="38"/>
      <c r="M215" s="195" t="s">
        <v>1</v>
      </c>
      <c r="N215" s="196" t="s">
        <v>43</v>
      </c>
      <c r="O215" s="76"/>
      <c r="P215" s="197">
        <f>O215*H215</f>
        <v>0</v>
      </c>
      <c r="Q215" s="197">
        <v>0</v>
      </c>
      <c r="R215" s="197">
        <f>Q215*H215</f>
        <v>0</v>
      </c>
      <c r="S215" s="197">
        <v>0</v>
      </c>
      <c r="T215" s="19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99" t="s">
        <v>133</v>
      </c>
      <c r="AT215" s="199" t="s">
        <v>128</v>
      </c>
      <c r="AU215" s="199" t="s">
        <v>88</v>
      </c>
      <c r="AY215" s="18" t="s">
        <v>125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8" t="s">
        <v>86</v>
      </c>
      <c r="BK215" s="200">
        <f>ROUND(I215*H215,2)</f>
        <v>0</v>
      </c>
      <c r="BL215" s="18" t="s">
        <v>133</v>
      </c>
      <c r="BM215" s="199" t="s">
        <v>263</v>
      </c>
    </row>
    <row r="216" s="2" customFormat="1">
      <c r="A216" s="37"/>
      <c r="B216" s="38"/>
      <c r="C216" s="37"/>
      <c r="D216" s="201" t="s">
        <v>135</v>
      </c>
      <c r="E216" s="37"/>
      <c r="F216" s="202" t="s">
        <v>264</v>
      </c>
      <c r="G216" s="37"/>
      <c r="H216" s="37"/>
      <c r="I216" s="123"/>
      <c r="J216" s="37"/>
      <c r="K216" s="37"/>
      <c r="L216" s="38"/>
      <c r="M216" s="203"/>
      <c r="N216" s="204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135</v>
      </c>
      <c r="AU216" s="18" t="s">
        <v>88</v>
      </c>
    </row>
    <row r="217" s="13" customFormat="1">
      <c r="A217" s="13"/>
      <c r="B217" s="205"/>
      <c r="C217" s="13"/>
      <c r="D217" s="201" t="s">
        <v>137</v>
      </c>
      <c r="E217" s="206" t="s">
        <v>1</v>
      </c>
      <c r="F217" s="207" t="s">
        <v>259</v>
      </c>
      <c r="G217" s="13"/>
      <c r="H217" s="206" t="s">
        <v>1</v>
      </c>
      <c r="I217" s="208"/>
      <c r="J217" s="13"/>
      <c r="K217" s="13"/>
      <c r="L217" s="205"/>
      <c r="M217" s="209"/>
      <c r="N217" s="210"/>
      <c r="O217" s="210"/>
      <c r="P217" s="210"/>
      <c r="Q217" s="210"/>
      <c r="R217" s="210"/>
      <c r="S217" s="210"/>
      <c r="T217" s="21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06" t="s">
        <v>137</v>
      </c>
      <c r="AU217" s="206" t="s">
        <v>88</v>
      </c>
      <c r="AV217" s="13" t="s">
        <v>86</v>
      </c>
      <c r="AW217" s="13" t="s">
        <v>32</v>
      </c>
      <c r="AX217" s="13" t="s">
        <v>78</v>
      </c>
      <c r="AY217" s="206" t="s">
        <v>125</v>
      </c>
    </row>
    <row r="218" s="14" customFormat="1">
      <c r="A218" s="14"/>
      <c r="B218" s="212"/>
      <c r="C218" s="14"/>
      <c r="D218" s="201" t="s">
        <v>137</v>
      </c>
      <c r="E218" s="213" t="s">
        <v>1</v>
      </c>
      <c r="F218" s="214" t="s">
        <v>265</v>
      </c>
      <c r="G218" s="14"/>
      <c r="H218" s="215">
        <v>11.864000000000001</v>
      </c>
      <c r="I218" s="216"/>
      <c r="J218" s="14"/>
      <c r="K218" s="14"/>
      <c r="L218" s="212"/>
      <c r="M218" s="217"/>
      <c r="N218" s="218"/>
      <c r="O218" s="218"/>
      <c r="P218" s="218"/>
      <c r="Q218" s="218"/>
      <c r="R218" s="218"/>
      <c r="S218" s="218"/>
      <c r="T218" s="21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13" t="s">
        <v>137</v>
      </c>
      <c r="AU218" s="213" t="s">
        <v>88</v>
      </c>
      <c r="AV218" s="14" t="s">
        <v>88</v>
      </c>
      <c r="AW218" s="14" t="s">
        <v>32</v>
      </c>
      <c r="AX218" s="14" t="s">
        <v>78</v>
      </c>
      <c r="AY218" s="213" t="s">
        <v>125</v>
      </c>
    </row>
    <row r="219" s="15" customFormat="1">
      <c r="A219" s="15"/>
      <c r="B219" s="220"/>
      <c r="C219" s="15"/>
      <c r="D219" s="201" t="s">
        <v>137</v>
      </c>
      <c r="E219" s="221" t="s">
        <v>1</v>
      </c>
      <c r="F219" s="222" t="s">
        <v>142</v>
      </c>
      <c r="G219" s="15"/>
      <c r="H219" s="223">
        <v>11.864000000000001</v>
      </c>
      <c r="I219" s="224"/>
      <c r="J219" s="15"/>
      <c r="K219" s="15"/>
      <c r="L219" s="220"/>
      <c r="M219" s="225"/>
      <c r="N219" s="226"/>
      <c r="O219" s="226"/>
      <c r="P219" s="226"/>
      <c r="Q219" s="226"/>
      <c r="R219" s="226"/>
      <c r="S219" s="226"/>
      <c r="T219" s="227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21" t="s">
        <v>137</v>
      </c>
      <c r="AU219" s="221" t="s">
        <v>88</v>
      </c>
      <c r="AV219" s="15" t="s">
        <v>133</v>
      </c>
      <c r="AW219" s="15" t="s">
        <v>32</v>
      </c>
      <c r="AX219" s="15" t="s">
        <v>86</v>
      </c>
      <c r="AY219" s="221" t="s">
        <v>125</v>
      </c>
    </row>
    <row r="220" s="2" customFormat="1" ht="21.75" customHeight="1">
      <c r="A220" s="37"/>
      <c r="B220" s="187"/>
      <c r="C220" s="188" t="s">
        <v>266</v>
      </c>
      <c r="D220" s="188" t="s">
        <v>128</v>
      </c>
      <c r="E220" s="189" t="s">
        <v>267</v>
      </c>
      <c r="F220" s="190" t="s">
        <v>268</v>
      </c>
      <c r="G220" s="191" t="s">
        <v>152</v>
      </c>
      <c r="H220" s="192">
        <v>241.91900000000001</v>
      </c>
      <c r="I220" s="193"/>
      <c r="J220" s="194">
        <f>ROUND(I220*H220,2)</f>
        <v>0</v>
      </c>
      <c r="K220" s="190" t="s">
        <v>132</v>
      </c>
      <c r="L220" s="38"/>
      <c r="M220" s="195" t="s">
        <v>1</v>
      </c>
      <c r="N220" s="196" t="s">
        <v>43</v>
      </c>
      <c r="O220" s="76"/>
      <c r="P220" s="197">
        <f>O220*H220</f>
        <v>0</v>
      </c>
      <c r="Q220" s="197">
        <v>0</v>
      </c>
      <c r="R220" s="197">
        <f>Q220*H220</f>
        <v>0</v>
      </c>
      <c r="S220" s="197">
        <v>0</v>
      </c>
      <c r="T220" s="19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99" t="s">
        <v>133</v>
      </c>
      <c r="AT220" s="199" t="s">
        <v>128</v>
      </c>
      <c r="AU220" s="199" t="s">
        <v>88</v>
      </c>
      <c r="AY220" s="18" t="s">
        <v>125</v>
      </c>
      <c r="BE220" s="200">
        <f>IF(N220="základní",J220,0)</f>
        <v>0</v>
      </c>
      <c r="BF220" s="200">
        <f>IF(N220="snížená",J220,0)</f>
        <v>0</v>
      </c>
      <c r="BG220" s="200">
        <f>IF(N220="zákl. přenesená",J220,0)</f>
        <v>0</v>
      </c>
      <c r="BH220" s="200">
        <f>IF(N220="sníž. přenesená",J220,0)</f>
        <v>0</v>
      </c>
      <c r="BI220" s="200">
        <f>IF(N220="nulová",J220,0)</f>
        <v>0</v>
      </c>
      <c r="BJ220" s="18" t="s">
        <v>86</v>
      </c>
      <c r="BK220" s="200">
        <f>ROUND(I220*H220,2)</f>
        <v>0</v>
      </c>
      <c r="BL220" s="18" t="s">
        <v>133</v>
      </c>
      <c r="BM220" s="199" t="s">
        <v>269</v>
      </c>
    </row>
    <row r="221" s="2" customFormat="1">
      <c r="A221" s="37"/>
      <c r="B221" s="38"/>
      <c r="C221" s="37"/>
      <c r="D221" s="201" t="s">
        <v>135</v>
      </c>
      <c r="E221" s="37"/>
      <c r="F221" s="202" t="s">
        <v>270</v>
      </c>
      <c r="G221" s="37"/>
      <c r="H221" s="37"/>
      <c r="I221" s="123"/>
      <c r="J221" s="37"/>
      <c r="K221" s="37"/>
      <c r="L221" s="38"/>
      <c r="M221" s="203"/>
      <c r="N221" s="204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135</v>
      </c>
      <c r="AU221" s="18" t="s">
        <v>88</v>
      </c>
    </row>
    <row r="222" s="13" customFormat="1">
      <c r="A222" s="13"/>
      <c r="B222" s="205"/>
      <c r="C222" s="13"/>
      <c r="D222" s="201" t="s">
        <v>137</v>
      </c>
      <c r="E222" s="206" t="s">
        <v>1</v>
      </c>
      <c r="F222" s="207" t="s">
        <v>271</v>
      </c>
      <c r="G222" s="13"/>
      <c r="H222" s="206" t="s">
        <v>1</v>
      </c>
      <c r="I222" s="208"/>
      <c r="J222" s="13"/>
      <c r="K222" s="13"/>
      <c r="L222" s="205"/>
      <c r="M222" s="209"/>
      <c r="N222" s="210"/>
      <c r="O222" s="210"/>
      <c r="P222" s="210"/>
      <c r="Q222" s="210"/>
      <c r="R222" s="210"/>
      <c r="S222" s="210"/>
      <c r="T222" s="21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06" t="s">
        <v>137</v>
      </c>
      <c r="AU222" s="206" t="s">
        <v>88</v>
      </c>
      <c r="AV222" s="13" t="s">
        <v>86</v>
      </c>
      <c r="AW222" s="13" t="s">
        <v>32</v>
      </c>
      <c r="AX222" s="13" t="s">
        <v>78</v>
      </c>
      <c r="AY222" s="206" t="s">
        <v>125</v>
      </c>
    </row>
    <row r="223" s="14" customFormat="1">
      <c r="A223" s="14"/>
      <c r="B223" s="212"/>
      <c r="C223" s="14"/>
      <c r="D223" s="201" t="s">
        <v>137</v>
      </c>
      <c r="E223" s="213" t="s">
        <v>1</v>
      </c>
      <c r="F223" s="214" t="s">
        <v>272</v>
      </c>
      <c r="G223" s="14"/>
      <c r="H223" s="215">
        <v>222.80799999999999</v>
      </c>
      <c r="I223" s="216"/>
      <c r="J223" s="14"/>
      <c r="K223" s="14"/>
      <c r="L223" s="212"/>
      <c r="M223" s="217"/>
      <c r="N223" s="218"/>
      <c r="O223" s="218"/>
      <c r="P223" s="218"/>
      <c r="Q223" s="218"/>
      <c r="R223" s="218"/>
      <c r="S223" s="218"/>
      <c r="T223" s="21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3" t="s">
        <v>137</v>
      </c>
      <c r="AU223" s="213" t="s">
        <v>88</v>
      </c>
      <c r="AV223" s="14" t="s">
        <v>88</v>
      </c>
      <c r="AW223" s="14" t="s">
        <v>32</v>
      </c>
      <c r="AX223" s="14" t="s">
        <v>78</v>
      </c>
      <c r="AY223" s="213" t="s">
        <v>125</v>
      </c>
    </row>
    <row r="224" s="13" customFormat="1">
      <c r="A224" s="13"/>
      <c r="B224" s="205"/>
      <c r="C224" s="13"/>
      <c r="D224" s="201" t="s">
        <v>137</v>
      </c>
      <c r="E224" s="206" t="s">
        <v>1</v>
      </c>
      <c r="F224" s="207" t="s">
        <v>273</v>
      </c>
      <c r="G224" s="13"/>
      <c r="H224" s="206" t="s">
        <v>1</v>
      </c>
      <c r="I224" s="208"/>
      <c r="J224" s="13"/>
      <c r="K224" s="13"/>
      <c r="L224" s="205"/>
      <c r="M224" s="209"/>
      <c r="N224" s="210"/>
      <c r="O224" s="210"/>
      <c r="P224" s="210"/>
      <c r="Q224" s="210"/>
      <c r="R224" s="210"/>
      <c r="S224" s="210"/>
      <c r="T224" s="21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06" t="s">
        <v>137</v>
      </c>
      <c r="AU224" s="206" t="s">
        <v>88</v>
      </c>
      <c r="AV224" s="13" t="s">
        <v>86</v>
      </c>
      <c r="AW224" s="13" t="s">
        <v>32</v>
      </c>
      <c r="AX224" s="13" t="s">
        <v>78</v>
      </c>
      <c r="AY224" s="206" t="s">
        <v>125</v>
      </c>
    </row>
    <row r="225" s="14" customFormat="1">
      <c r="A225" s="14"/>
      <c r="B225" s="212"/>
      <c r="C225" s="14"/>
      <c r="D225" s="201" t="s">
        <v>137</v>
      </c>
      <c r="E225" s="213" t="s">
        <v>1</v>
      </c>
      <c r="F225" s="214" t="s">
        <v>274</v>
      </c>
      <c r="G225" s="14"/>
      <c r="H225" s="215">
        <v>19.111000000000001</v>
      </c>
      <c r="I225" s="216"/>
      <c r="J225" s="14"/>
      <c r="K225" s="14"/>
      <c r="L225" s="212"/>
      <c r="M225" s="217"/>
      <c r="N225" s="218"/>
      <c r="O225" s="218"/>
      <c r="P225" s="218"/>
      <c r="Q225" s="218"/>
      <c r="R225" s="218"/>
      <c r="S225" s="218"/>
      <c r="T225" s="21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13" t="s">
        <v>137</v>
      </c>
      <c r="AU225" s="213" t="s">
        <v>88</v>
      </c>
      <c r="AV225" s="14" t="s">
        <v>88</v>
      </c>
      <c r="AW225" s="14" t="s">
        <v>32</v>
      </c>
      <c r="AX225" s="14" t="s">
        <v>78</v>
      </c>
      <c r="AY225" s="213" t="s">
        <v>125</v>
      </c>
    </row>
    <row r="226" s="15" customFormat="1">
      <c r="A226" s="15"/>
      <c r="B226" s="220"/>
      <c r="C226" s="15"/>
      <c r="D226" s="201" t="s">
        <v>137</v>
      </c>
      <c r="E226" s="221" t="s">
        <v>1</v>
      </c>
      <c r="F226" s="222" t="s">
        <v>142</v>
      </c>
      <c r="G226" s="15"/>
      <c r="H226" s="223">
        <v>241.91900000000001</v>
      </c>
      <c r="I226" s="224"/>
      <c r="J226" s="15"/>
      <c r="K226" s="15"/>
      <c r="L226" s="220"/>
      <c r="M226" s="225"/>
      <c r="N226" s="226"/>
      <c r="O226" s="226"/>
      <c r="P226" s="226"/>
      <c r="Q226" s="226"/>
      <c r="R226" s="226"/>
      <c r="S226" s="226"/>
      <c r="T226" s="227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21" t="s">
        <v>137</v>
      </c>
      <c r="AU226" s="221" t="s">
        <v>88</v>
      </c>
      <c r="AV226" s="15" t="s">
        <v>133</v>
      </c>
      <c r="AW226" s="15" t="s">
        <v>32</v>
      </c>
      <c r="AX226" s="15" t="s">
        <v>86</v>
      </c>
      <c r="AY226" s="221" t="s">
        <v>125</v>
      </c>
    </row>
    <row r="227" s="2" customFormat="1" ht="21.75" customHeight="1">
      <c r="A227" s="37"/>
      <c r="B227" s="187"/>
      <c r="C227" s="188" t="s">
        <v>275</v>
      </c>
      <c r="D227" s="188" t="s">
        <v>128</v>
      </c>
      <c r="E227" s="189" t="s">
        <v>276</v>
      </c>
      <c r="F227" s="190" t="s">
        <v>277</v>
      </c>
      <c r="G227" s="191" t="s">
        <v>152</v>
      </c>
      <c r="H227" s="192">
        <v>966.65599999999995</v>
      </c>
      <c r="I227" s="193"/>
      <c r="J227" s="194">
        <f>ROUND(I227*H227,2)</f>
        <v>0</v>
      </c>
      <c r="K227" s="190" t="s">
        <v>132</v>
      </c>
      <c r="L227" s="38"/>
      <c r="M227" s="195" t="s">
        <v>1</v>
      </c>
      <c r="N227" s="196" t="s">
        <v>43</v>
      </c>
      <c r="O227" s="76"/>
      <c r="P227" s="197">
        <f>O227*H227</f>
        <v>0</v>
      </c>
      <c r="Q227" s="197">
        <v>0</v>
      </c>
      <c r="R227" s="197">
        <f>Q227*H227</f>
        <v>0</v>
      </c>
      <c r="S227" s="197">
        <v>0</v>
      </c>
      <c r="T227" s="19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199" t="s">
        <v>133</v>
      </c>
      <c r="AT227" s="199" t="s">
        <v>128</v>
      </c>
      <c r="AU227" s="199" t="s">
        <v>88</v>
      </c>
      <c r="AY227" s="18" t="s">
        <v>125</v>
      </c>
      <c r="BE227" s="200">
        <f>IF(N227="základní",J227,0)</f>
        <v>0</v>
      </c>
      <c r="BF227" s="200">
        <f>IF(N227="snížená",J227,0)</f>
        <v>0</v>
      </c>
      <c r="BG227" s="200">
        <f>IF(N227="zákl. přenesená",J227,0)</f>
        <v>0</v>
      </c>
      <c r="BH227" s="200">
        <f>IF(N227="sníž. přenesená",J227,0)</f>
        <v>0</v>
      </c>
      <c r="BI227" s="200">
        <f>IF(N227="nulová",J227,0)</f>
        <v>0</v>
      </c>
      <c r="BJ227" s="18" t="s">
        <v>86</v>
      </c>
      <c r="BK227" s="200">
        <f>ROUND(I227*H227,2)</f>
        <v>0</v>
      </c>
      <c r="BL227" s="18" t="s">
        <v>133</v>
      </c>
      <c r="BM227" s="199" t="s">
        <v>278</v>
      </c>
    </row>
    <row r="228" s="2" customFormat="1">
      <c r="A228" s="37"/>
      <c r="B228" s="38"/>
      <c r="C228" s="37"/>
      <c r="D228" s="201" t="s">
        <v>135</v>
      </c>
      <c r="E228" s="37"/>
      <c r="F228" s="202" t="s">
        <v>279</v>
      </c>
      <c r="G228" s="37"/>
      <c r="H228" s="37"/>
      <c r="I228" s="123"/>
      <c r="J228" s="37"/>
      <c r="K228" s="37"/>
      <c r="L228" s="38"/>
      <c r="M228" s="203"/>
      <c r="N228" s="204"/>
      <c r="O228" s="76"/>
      <c r="P228" s="76"/>
      <c r="Q228" s="76"/>
      <c r="R228" s="76"/>
      <c r="S228" s="76"/>
      <c r="T228" s="77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8" t="s">
        <v>135</v>
      </c>
      <c r="AU228" s="18" t="s">
        <v>88</v>
      </c>
    </row>
    <row r="229" s="13" customFormat="1">
      <c r="A229" s="13"/>
      <c r="B229" s="205"/>
      <c r="C229" s="13"/>
      <c r="D229" s="201" t="s">
        <v>137</v>
      </c>
      <c r="E229" s="206" t="s">
        <v>1</v>
      </c>
      <c r="F229" s="207" t="s">
        <v>280</v>
      </c>
      <c r="G229" s="13"/>
      <c r="H229" s="206" t="s">
        <v>1</v>
      </c>
      <c r="I229" s="208"/>
      <c r="J229" s="13"/>
      <c r="K229" s="13"/>
      <c r="L229" s="205"/>
      <c r="M229" s="209"/>
      <c r="N229" s="210"/>
      <c r="O229" s="210"/>
      <c r="P229" s="210"/>
      <c r="Q229" s="210"/>
      <c r="R229" s="210"/>
      <c r="S229" s="210"/>
      <c r="T229" s="21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6" t="s">
        <v>137</v>
      </c>
      <c r="AU229" s="206" t="s">
        <v>88</v>
      </c>
      <c r="AV229" s="13" t="s">
        <v>86</v>
      </c>
      <c r="AW229" s="13" t="s">
        <v>32</v>
      </c>
      <c r="AX229" s="13" t="s">
        <v>78</v>
      </c>
      <c r="AY229" s="206" t="s">
        <v>125</v>
      </c>
    </row>
    <row r="230" s="14" customFormat="1">
      <c r="A230" s="14"/>
      <c r="B230" s="212"/>
      <c r="C230" s="14"/>
      <c r="D230" s="201" t="s">
        <v>137</v>
      </c>
      <c r="E230" s="213" t="s">
        <v>1</v>
      </c>
      <c r="F230" s="214" t="s">
        <v>281</v>
      </c>
      <c r="G230" s="14"/>
      <c r="H230" s="215">
        <v>890.21199999999999</v>
      </c>
      <c r="I230" s="216"/>
      <c r="J230" s="14"/>
      <c r="K230" s="14"/>
      <c r="L230" s="212"/>
      <c r="M230" s="217"/>
      <c r="N230" s="218"/>
      <c r="O230" s="218"/>
      <c r="P230" s="218"/>
      <c r="Q230" s="218"/>
      <c r="R230" s="218"/>
      <c r="S230" s="218"/>
      <c r="T230" s="21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3" t="s">
        <v>137</v>
      </c>
      <c r="AU230" s="213" t="s">
        <v>88</v>
      </c>
      <c r="AV230" s="14" t="s">
        <v>88</v>
      </c>
      <c r="AW230" s="14" t="s">
        <v>32</v>
      </c>
      <c r="AX230" s="14" t="s">
        <v>78</v>
      </c>
      <c r="AY230" s="213" t="s">
        <v>125</v>
      </c>
    </row>
    <row r="231" s="13" customFormat="1">
      <c r="A231" s="13"/>
      <c r="B231" s="205"/>
      <c r="C231" s="13"/>
      <c r="D231" s="201" t="s">
        <v>137</v>
      </c>
      <c r="E231" s="206" t="s">
        <v>1</v>
      </c>
      <c r="F231" s="207" t="s">
        <v>273</v>
      </c>
      <c r="G231" s="13"/>
      <c r="H231" s="206" t="s">
        <v>1</v>
      </c>
      <c r="I231" s="208"/>
      <c r="J231" s="13"/>
      <c r="K231" s="13"/>
      <c r="L231" s="205"/>
      <c r="M231" s="209"/>
      <c r="N231" s="210"/>
      <c r="O231" s="210"/>
      <c r="P231" s="210"/>
      <c r="Q231" s="210"/>
      <c r="R231" s="210"/>
      <c r="S231" s="210"/>
      <c r="T231" s="21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06" t="s">
        <v>137</v>
      </c>
      <c r="AU231" s="206" t="s">
        <v>88</v>
      </c>
      <c r="AV231" s="13" t="s">
        <v>86</v>
      </c>
      <c r="AW231" s="13" t="s">
        <v>32</v>
      </c>
      <c r="AX231" s="13" t="s">
        <v>78</v>
      </c>
      <c r="AY231" s="206" t="s">
        <v>125</v>
      </c>
    </row>
    <row r="232" s="14" customFormat="1">
      <c r="A232" s="14"/>
      <c r="B232" s="212"/>
      <c r="C232" s="14"/>
      <c r="D232" s="201" t="s">
        <v>137</v>
      </c>
      <c r="E232" s="213" t="s">
        <v>1</v>
      </c>
      <c r="F232" s="214" t="s">
        <v>282</v>
      </c>
      <c r="G232" s="14"/>
      <c r="H232" s="215">
        <v>76.444000000000003</v>
      </c>
      <c r="I232" s="216"/>
      <c r="J232" s="14"/>
      <c r="K232" s="14"/>
      <c r="L232" s="212"/>
      <c r="M232" s="217"/>
      <c r="N232" s="218"/>
      <c r="O232" s="218"/>
      <c r="P232" s="218"/>
      <c r="Q232" s="218"/>
      <c r="R232" s="218"/>
      <c r="S232" s="218"/>
      <c r="T232" s="21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13" t="s">
        <v>137</v>
      </c>
      <c r="AU232" s="213" t="s">
        <v>88</v>
      </c>
      <c r="AV232" s="14" t="s">
        <v>88</v>
      </c>
      <c r="AW232" s="14" t="s">
        <v>32</v>
      </c>
      <c r="AX232" s="14" t="s">
        <v>78</v>
      </c>
      <c r="AY232" s="213" t="s">
        <v>125</v>
      </c>
    </row>
    <row r="233" s="15" customFormat="1">
      <c r="A233" s="15"/>
      <c r="B233" s="220"/>
      <c r="C233" s="15"/>
      <c r="D233" s="201" t="s">
        <v>137</v>
      </c>
      <c r="E233" s="221" t="s">
        <v>1</v>
      </c>
      <c r="F233" s="222" t="s">
        <v>142</v>
      </c>
      <c r="G233" s="15"/>
      <c r="H233" s="223">
        <v>966.65599999999995</v>
      </c>
      <c r="I233" s="224"/>
      <c r="J233" s="15"/>
      <c r="K233" s="15"/>
      <c r="L233" s="220"/>
      <c r="M233" s="238"/>
      <c r="N233" s="239"/>
      <c r="O233" s="239"/>
      <c r="P233" s="239"/>
      <c r="Q233" s="239"/>
      <c r="R233" s="239"/>
      <c r="S233" s="239"/>
      <c r="T233" s="24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21" t="s">
        <v>137</v>
      </c>
      <c r="AU233" s="221" t="s">
        <v>88</v>
      </c>
      <c r="AV233" s="15" t="s">
        <v>133</v>
      </c>
      <c r="AW233" s="15" t="s">
        <v>32</v>
      </c>
      <c r="AX233" s="15" t="s">
        <v>86</v>
      </c>
      <c r="AY233" s="221" t="s">
        <v>125</v>
      </c>
    </row>
    <row r="234" s="2" customFormat="1" ht="6.96" customHeight="1">
      <c r="A234" s="37"/>
      <c r="B234" s="59"/>
      <c r="C234" s="60"/>
      <c r="D234" s="60"/>
      <c r="E234" s="60"/>
      <c r="F234" s="60"/>
      <c r="G234" s="60"/>
      <c r="H234" s="60"/>
      <c r="I234" s="147"/>
      <c r="J234" s="60"/>
      <c r="K234" s="60"/>
      <c r="L234" s="38"/>
      <c r="M234" s="37"/>
      <c r="O234" s="37"/>
      <c r="P234" s="37"/>
      <c r="Q234" s="37"/>
      <c r="R234" s="37"/>
      <c r="S234" s="37"/>
      <c r="T234" s="37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</row>
  </sheetData>
  <autoFilter ref="C122:K23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88</v>
      </c>
    </row>
    <row r="4" s="1" customFormat="1" ht="24.96" customHeight="1">
      <c r="B4" s="21"/>
      <c r="D4" s="22" t="s">
        <v>95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23.25" customHeight="1">
      <c r="B7" s="21"/>
      <c r="E7" s="122" t="str">
        <f>'Rekapitulace stavby'!K6</f>
        <v>OPRAVA SILNICE III21227 JINDŘICHOV_betonárka HRADIŠTĚ v km 0,135-1,500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96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283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19. 2. 2020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124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124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124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124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24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38</v>
      </c>
      <c r="E30" s="37"/>
      <c r="F30" s="37"/>
      <c r="G30" s="37"/>
      <c r="H30" s="37"/>
      <c r="I30" s="123"/>
      <c r="J30" s="95">
        <f>ROUND(J122,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31" t="s">
        <v>39</v>
      </c>
      <c r="J32" s="42" t="s">
        <v>41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42</v>
      </c>
      <c r="E33" s="31" t="s">
        <v>43</v>
      </c>
      <c r="F33" s="133">
        <f>ROUND((SUM(BE122:BE342)),  2)</f>
        <v>0</v>
      </c>
      <c r="G33" s="37"/>
      <c r="H33" s="37"/>
      <c r="I33" s="134">
        <v>0.20999999999999999</v>
      </c>
      <c r="J33" s="133">
        <f>ROUND(((SUM(BE122:BE342))*I33),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33">
        <f>ROUND((SUM(BF122:BF342)),  2)</f>
        <v>0</v>
      </c>
      <c r="G34" s="37"/>
      <c r="H34" s="37"/>
      <c r="I34" s="134">
        <v>0.14999999999999999</v>
      </c>
      <c r="J34" s="133">
        <f>ROUND(((SUM(BF122:BF342))*I34),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33">
        <f>ROUND((SUM(BG122:BG342)),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33">
        <f>ROUND((SUM(BH122:BH342)),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33">
        <f>ROUND((SUM(BI122:BI342)),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48</v>
      </c>
      <c r="E39" s="80"/>
      <c r="F39" s="80"/>
      <c r="G39" s="137" t="s">
        <v>49</v>
      </c>
      <c r="H39" s="138" t="s">
        <v>50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43" t="s">
        <v>54</v>
      </c>
      <c r="G61" s="57" t="s">
        <v>53</v>
      </c>
      <c r="H61" s="40"/>
      <c r="I61" s="144"/>
      <c r="J61" s="145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43" t="s">
        <v>54</v>
      </c>
      <c r="G76" s="57" t="s">
        <v>53</v>
      </c>
      <c r="H76" s="40"/>
      <c r="I76" s="144"/>
      <c r="J76" s="145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2" t="str">
        <f>E7</f>
        <v>OPRAVA SILNICE III21227 JINDŘICHOV_betonárka HRADIŠTĚ v km 0,135-1,500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SO 101b - Velkoplošná oprava v km 0,865-1,335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Hradiště u Chebu, Jindřichov u Tršnic</v>
      </c>
      <c r="G89" s="37"/>
      <c r="H89" s="37"/>
      <c r="I89" s="124" t="s">
        <v>22</v>
      </c>
      <c r="J89" s="68" t="str">
        <f>IF(J12="","",J12)</f>
        <v>19. 2. 2020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Krajská správa a údržba silnic Karlovarského kraje</v>
      </c>
      <c r="G91" s="37"/>
      <c r="H91" s="37"/>
      <c r="I91" s="124" t="s">
        <v>30</v>
      </c>
      <c r="J91" s="35" t="str">
        <f>E21</f>
        <v>PROGEOCONT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124" t="s">
        <v>33</v>
      </c>
      <c r="J92" s="35" t="str">
        <f>E24</f>
        <v xml:space="preserve">SPRINCL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99</v>
      </c>
      <c r="D94" s="135"/>
      <c r="E94" s="135"/>
      <c r="F94" s="135"/>
      <c r="G94" s="135"/>
      <c r="H94" s="135"/>
      <c r="I94" s="150"/>
      <c r="J94" s="151" t="s">
        <v>100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101</v>
      </c>
      <c r="D96" s="37"/>
      <c r="E96" s="37"/>
      <c r="F96" s="37"/>
      <c r="G96" s="37"/>
      <c r="H96" s="37"/>
      <c r="I96" s="123"/>
      <c r="J96" s="95">
        <f>J122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102</v>
      </c>
    </row>
    <row r="97" s="9" customFormat="1" ht="24.96" customHeight="1">
      <c r="A97" s="9"/>
      <c r="B97" s="153"/>
      <c r="C97" s="9"/>
      <c r="D97" s="154" t="s">
        <v>103</v>
      </c>
      <c r="E97" s="155"/>
      <c r="F97" s="155"/>
      <c r="G97" s="155"/>
      <c r="H97" s="155"/>
      <c r="I97" s="156"/>
      <c r="J97" s="157">
        <f>J123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104</v>
      </c>
      <c r="E98" s="160"/>
      <c r="F98" s="160"/>
      <c r="G98" s="160"/>
      <c r="H98" s="160"/>
      <c r="I98" s="161"/>
      <c r="J98" s="162">
        <f>J124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8"/>
      <c r="C99" s="10"/>
      <c r="D99" s="159" t="s">
        <v>105</v>
      </c>
      <c r="E99" s="160"/>
      <c r="F99" s="160"/>
      <c r="G99" s="160"/>
      <c r="H99" s="160"/>
      <c r="I99" s="161"/>
      <c r="J99" s="162">
        <f>J246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106</v>
      </c>
      <c r="E100" s="160"/>
      <c r="F100" s="160"/>
      <c r="G100" s="160"/>
      <c r="H100" s="160"/>
      <c r="I100" s="161"/>
      <c r="J100" s="162">
        <f>J247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108</v>
      </c>
      <c r="E101" s="160"/>
      <c r="F101" s="160"/>
      <c r="G101" s="160"/>
      <c r="H101" s="160"/>
      <c r="I101" s="161"/>
      <c r="J101" s="162">
        <f>J298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109</v>
      </c>
      <c r="E102" s="160"/>
      <c r="F102" s="160"/>
      <c r="G102" s="160"/>
      <c r="H102" s="160"/>
      <c r="I102" s="161"/>
      <c r="J102" s="162">
        <f>J328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123"/>
      <c r="J103" s="37"/>
      <c r="K103" s="37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147"/>
      <c r="J104" s="60"/>
      <c r="K104" s="60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1"/>
      <c r="C108" s="62"/>
      <c r="D108" s="62"/>
      <c r="E108" s="62"/>
      <c r="F108" s="62"/>
      <c r="G108" s="62"/>
      <c r="H108" s="62"/>
      <c r="I108" s="148"/>
      <c r="J108" s="62"/>
      <c r="K108" s="62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110</v>
      </c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3.25" customHeight="1">
      <c r="A112" s="37"/>
      <c r="B112" s="38"/>
      <c r="C112" s="37"/>
      <c r="D112" s="37"/>
      <c r="E112" s="122" t="str">
        <f>E7</f>
        <v>OPRAVA SILNICE III21227 JINDŘICHOV_betonárka HRADIŠTĚ v km 0,135-1,500</v>
      </c>
      <c r="F112" s="31"/>
      <c r="G112" s="31"/>
      <c r="H112" s="31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96</v>
      </c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66" t="str">
        <f>E9</f>
        <v>SO 101b - Velkoplošná oprava v km 0,865-1,335</v>
      </c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7"/>
      <c r="E116" s="37"/>
      <c r="F116" s="26" t="str">
        <f>F12</f>
        <v>Hradiště u Chebu, Jindřichov u Tršnic</v>
      </c>
      <c r="G116" s="37"/>
      <c r="H116" s="37"/>
      <c r="I116" s="124" t="s">
        <v>22</v>
      </c>
      <c r="J116" s="68" t="str">
        <f>IF(J12="","",J12)</f>
        <v>19. 2. 2020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5.65" customHeight="1">
      <c r="A118" s="37"/>
      <c r="B118" s="38"/>
      <c r="C118" s="31" t="s">
        <v>24</v>
      </c>
      <c r="D118" s="37"/>
      <c r="E118" s="37"/>
      <c r="F118" s="26" t="str">
        <f>E15</f>
        <v>Krajská správa a údržba silnic Karlovarského kraje</v>
      </c>
      <c r="G118" s="37"/>
      <c r="H118" s="37"/>
      <c r="I118" s="124" t="s">
        <v>30</v>
      </c>
      <c r="J118" s="35" t="str">
        <f>E21</f>
        <v>PROGEOCONT s.r.o.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28</v>
      </c>
      <c r="D119" s="37"/>
      <c r="E119" s="37"/>
      <c r="F119" s="26" t="str">
        <f>IF(E18="","",E18)</f>
        <v>Vyplň údaj</v>
      </c>
      <c r="G119" s="37"/>
      <c r="H119" s="37"/>
      <c r="I119" s="124" t="s">
        <v>33</v>
      </c>
      <c r="J119" s="35" t="str">
        <f>E24</f>
        <v xml:space="preserve">SPRINCL s.r.o.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123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63"/>
      <c r="B121" s="164"/>
      <c r="C121" s="165" t="s">
        <v>111</v>
      </c>
      <c r="D121" s="166" t="s">
        <v>63</v>
      </c>
      <c r="E121" s="166" t="s">
        <v>59</v>
      </c>
      <c r="F121" s="166" t="s">
        <v>60</v>
      </c>
      <c r="G121" s="166" t="s">
        <v>112</v>
      </c>
      <c r="H121" s="166" t="s">
        <v>113</v>
      </c>
      <c r="I121" s="167" t="s">
        <v>114</v>
      </c>
      <c r="J121" s="166" t="s">
        <v>100</v>
      </c>
      <c r="K121" s="168" t="s">
        <v>115</v>
      </c>
      <c r="L121" s="169"/>
      <c r="M121" s="85" t="s">
        <v>1</v>
      </c>
      <c r="N121" s="86" t="s">
        <v>42</v>
      </c>
      <c r="O121" s="86" t="s">
        <v>116</v>
      </c>
      <c r="P121" s="86" t="s">
        <v>117</v>
      </c>
      <c r="Q121" s="86" t="s">
        <v>118</v>
      </c>
      <c r="R121" s="86" t="s">
        <v>119</v>
      </c>
      <c r="S121" s="86" t="s">
        <v>120</v>
      </c>
      <c r="T121" s="87" t="s">
        <v>121</v>
      </c>
      <c r="U121" s="163"/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/>
    </row>
    <row r="122" s="2" customFormat="1" ht="22.8" customHeight="1">
      <c r="A122" s="37"/>
      <c r="B122" s="38"/>
      <c r="C122" s="92" t="s">
        <v>122</v>
      </c>
      <c r="D122" s="37"/>
      <c r="E122" s="37"/>
      <c r="F122" s="37"/>
      <c r="G122" s="37"/>
      <c r="H122" s="37"/>
      <c r="I122" s="123"/>
      <c r="J122" s="170">
        <f>BK122</f>
        <v>0</v>
      </c>
      <c r="K122" s="37"/>
      <c r="L122" s="38"/>
      <c r="M122" s="88"/>
      <c r="N122" s="72"/>
      <c r="O122" s="89"/>
      <c r="P122" s="171">
        <f>P123</f>
        <v>0</v>
      </c>
      <c r="Q122" s="89"/>
      <c r="R122" s="171">
        <f>R123</f>
        <v>942.31517561385908</v>
      </c>
      <c r="S122" s="89"/>
      <c r="T122" s="172">
        <f>T123</f>
        <v>313.76948900000002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77</v>
      </c>
      <c r="AU122" s="18" t="s">
        <v>102</v>
      </c>
      <c r="BK122" s="173">
        <f>BK123</f>
        <v>0</v>
      </c>
    </row>
    <row r="123" s="12" customFormat="1" ht="25.92" customHeight="1">
      <c r="A123" s="12"/>
      <c r="B123" s="174"/>
      <c r="C123" s="12"/>
      <c r="D123" s="175" t="s">
        <v>77</v>
      </c>
      <c r="E123" s="176" t="s">
        <v>123</v>
      </c>
      <c r="F123" s="176" t="s">
        <v>124</v>
      </c>
      <c r="G123" s="12"/>
      <c r="H123" s="12"/>
      <c r="I123" s="177"/>
      <c r="J123" s="178">
        <f>BK123</f>
        <v>0</v>
      </c>
      <c r="K123" s="12"/>
      <c r="L123" s="174"/>
      <c r="M123" s="179"/>
      <c r="N123" s="180"/>
      <c r="O123" s="180"/>
      <c r="P123" s="181">
        <f>P124+P246+P328</f>
        <v>0</v>
      </c>
      <c r="Q123" s="180"/>
      <c r="R123" s="181">
        <f>R124+R246+R328</f>
        <v>942.31517561385908</v>
      </c>
      <c r="S123" s="180"/>
      <c r="T123" s="182">
        <f>T124+T246+T328</f>
        <v>313.76948900000002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5" t="s">
        <v>86</v>
      </c>
      <c r="AT123" s="183" t="s">
        <v>77</v>
      </c>
      <c r="AU123" s="183" t="s">
        <v>78</v>
      </c>
      <c r="AY123" s="175" t="s">
        <v>125</v>
      </c>
      <c r="BK123" s="184">
        <f>BK124+BK246+BK328</f>
        <v>0</v>
      </c>
    </row>
    <row r="124" s="12" customFormat="1" ht="22.8" customHeight="1">
      <c r="A124" s="12"/>
      <c r="B124" s="174"/>
      <c r="C124" s="12"/>
      <c r="D124" s="175" t="s">
        <v>77</v>
      </c>
      <c r="E124" s="185" t="s">
        <v>126</v>
      </c>
      <c r="F124" s="185" t="s">
        <v>127</v>
      </c>
      <c r="G124" s="12"/>
      <c r="H124" s="12"/>
      <c r="I124" s="177"/>
      <c r="J124" s="186">
        <f>BK124</f>
        <v>0</v>
      </c>
      <c r="K124" s="12"/>
      <c r="L124" s="174"/>
      <c r="M124" s="179"/>
      <c r="N124" s="180"/>
      <c r="O124" s="180"/>
      <c r="P124" s="181">
        <f>SUM(P125:P245)</f>
        <v>0</v>
      </c>
      <c r="Q124" s="180"/>
      <c r="R124" s="181">
        <f>SUM(R125:R245)</f>
        <v>0.28615701824999995</v>
      </c>
      <c r="S124" s="180"/>
      <c r="T124" s="182">
        <f>SUM(T125:T245)</f>
        <v>249.074749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5" t="s">
        <v>86</v>
      </c>
      <c r="AT124" s="183" t="s">
        <v>77</v>
      </c>
      <c r="AU124" s="183" t="s">
        <v>86</v>
      </c>
      <c r="AY124" s="175" t="s">
        <v>125</v>
      </c>
      <c r="BK124" s="184">
        <f>SUM(BK125:BK245)</f>
        <v>0</v>
      </c>
    </row>
    <row r="125" s="2" customFormat="1" ht="21.75" customHeight="1">
      <c r="A125" s="37"/>
      <c r="B125" s="187"/>
      <c r="C125" s="188" t="s">
        <v>86</v>
      </c>
      <c r="D125" s="188" t="s">
        <v>128</v>
      </c>
      <c r="E125" s="189" t="s">
        <v>284</v>
      </c>
      <c r="F125" s="190" t="s">
        <v>285</v>
      </c>
      <c r="G125" s="191" t="s">
        <v>286</v>
      </c>
      <c r="H125" s="192">
        <v>4</v>
      </c>
      <c r="I125" s="193"/>
      <c r="J125" s="194">
        <f>ROUND(I125*H125,2)</f>
        <v>0</v>
      </c>
      <c r="K125" s="190" t="s">
        <v>132</v>
      </c>
      <c r="L125" s="38"/>
      <c r="M125" s="195" t="s">
        <v>1</v>
      </c>
      <c r="N125" s="196" t="s">
        <v>43</v>
      </c>
      <c r="O125" s="76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9" t="s">
        <v>133</v>
      </c>
      <c r="AT125" s="199" t="s">
        <v>128</v>
      </c>
      <c r="AU125" s="199" t="s">
        <v>88</v>
      </c>
      <c r="AY125" s="18" t="s">
        <v>125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8" t="s">
        <v>86</v>
      </c>
      <c r="BK125" s="200">
        <f>ROUND(I125*H125,2)</f>
        <v>0</v>
      </c>
      <c r="BL125" s="18" t="s">
        <v>133</v>
      </c>
      <c r="BM125" s="199" t="s">
        <v>287</v>
      </c>
    </row>
    <row r="126" s="2" customFormat="1">
      <c r="A126" s="37"/>
      <c r="B126" s="38"/>
      <c r="C126" s="37"/>
      <c r="D126" s="201" t="s">
        <v>135</v>
      </c>
      <c r="E126" s="37"/>
      <c r="F126" s="202" t="s">
        <v>288</v>
      </c>
      <c r="G126" s="37"/>
      <c r="H126" s="37"/>
      <c r="I126" s="123"/>
      <c r="J126" s="37"/>
      <c r="K126" s="37"/>
      <c r="L126" s="38"/>
      <c r="M126" s="203"/>
      <c r="N126" s="204"/>
      <c r="O126" s="76"/>
      <c r="P126" s="76"/>
      <c r="Q126" s="76"/>
      <c r="R126" s="76"/>
      <c r="S126" s="76"/>
      <c r="T126" s="7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135</v>
      </c>
      <c r="AU126" s="18" t="s">
        <v>88</v>
      </c>
    </row>
    <row r="127" s="14" customFormat="1">
      <c r="A127" s="14"/>
      <c r="B127" s="212"/>
      <c r="C127" s="14"/>
      <c r="D127" s="201" t="s">
        <v>137</v>
      </c>
      <c r="E127" s="213" t="s">
        <v>1</v>
      </c>
      <c r="F127" s="214" t="s">
        <v>289</v>
      </c>
      <c r="G127" s="14"/>
      <c r="H127" s="215">
        <v>4</v>
      </c>
      <c r="I127" s="216"/>
      <c r="J127" s="14"/>
      <c r="K127" s="14"/>
      <c r="L127" s="212"/>
      <c r="M127" s="217"/>
      <c r="N127" s="218"/>
      <c r="O127" s="218"/>
      <c r="P127" s="218"/>
      <c r="Q127" s="218"/>
      <c r="R127" s="218"/>
      <c r="S127" s="218"/>
      <c r="T127" s="21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13" t="s">
        <v>137</v>
      </c>
      <c r="AU127" s="213" t="s">
        <v>88</v>
      </c>
      <c r="AV127" s="14" t="s">
        <v>88</v>
      </c>
      <c r="AW127" s="14" t="s">
        <v>32</v>
      </c>
      <c r="AX127" s="14" t="s">
        <v>78</v>
      </c>
      <c r="AY127" s="213" t="s">
        <v>125</v>
      </c>
    </row>
    <row r="128" s="15" customFormat="1">
      <c r="A128" s="15"/>
      <c r="B128" s="220"/>
      <c r="C128" s="15"/>
      <c r="D128" s="201" t="s">
        <v>137</v>
      </c>
      <c r="E128" s="221" t="s">
        <v>1</v>
      </c>
      <c r="F128" s="222" t="s">
        <v>142</v>
      </c>
      <c r="G128" s="15"/>
      <c r="H128" s="223">
        <v>4</v>
      </c>
      <c r="I128" s="224"/>
      <c r="J128" s="15"/>
      <c r="K128" s="15"/>
      <c r="L128" s="220"/>
      <c r="M128" s="225"/>
      <c r="N128" s="226"/>
      <c r="O128" s="226"/>
      <c r="P128" s="226"/>
      <c r="Q128" s="226"/>
      <c r="R128" s="226"/>
      <c r="S128" s="226"/>
      <c r="T128" s="22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21" t="s">
        <v>137</v>
      </c>
      <c r="AU128" s="221" t="s">
        <v>88</v>
      </c>
      <c r="AV128" s="15" t="s">
        <v>133</v>
      </c>
      <c r="AW128" s="15" t="s">
        <v>32</v>
      </c>
      <c r="AX128" s="15" t="s">
        <v>86</v>
      </c>
      <c r="AY128" s="221" t="s">
        <v>125</v>
      </c>
    </row>
    <row r="129" s="2" customFormat="1" ht="21.75" customHeight="1">
      <c r="A129" s="37"/>
      <c r="B129" s="187"/>
      <c r="C129" s="188" t="s">
        <v>88</v>
      </c>
      <c r="D129" s="188" t="s">
        <v>128</v>
      </c>
      <c r="E129" s="189" t="s">
        <v>290</v>
      </c>
      <c r="F129" s="190" t="s">
        <v>291</v>
      </c>
      <c r="G129" s="191" t="s">
        <v>286</v>
      </c>
      <c r="H129" s="192">
        <v>2</v>
      </c>
      <c r="I129" s="193"/>
      <c r="J129" s="194">
        <f>ROUND(I129*H129,2)</f>
        <v>0</v>
      </c>
      <c r="K129" s="190" t="s">
        <v>132</v>
      </c>
      <c r="L129" s="38"/>
      <c r="M129" s="195" t="s">
        <v>1</v>
      </c>
      <c r="N129" s="196" t="s">
        <v>43</v>
      </c>
      <c r="O129" s="7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9" t="s">
        <v>133</v>
      </c>
      <c r="AT129" s="199" t="s">
        <v>128</v>
      </c>
      <c r="AU129" s="199" t="s">
        <v>88</v>
      </c>
      <c r="AY129" s="18" t="s">
        <v>125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86</v>
      </c>
      <c r="BK129" s="200">
        <f>ROUND(I129*H129,2)</f>
        <v>0</v>
      </c>
      <c r="BL129" s="18" t="s">
        <v>133</v>
      </c>
      <c r="BM129" s="199" t="s">
        <v>292</v>
      </c>
    </row>
    <row r="130" s="2" customFormat="1">
      <c r="A130" s="37"/>
      <c r="B130" s="38"/>
      <c r="C130" s="37"/>
      <c r="D130" s="201" t="s">
        <v>135</v>
      </c>
      <c r="E130" s="37"/>
      <c r="F130" s="202" t="s">
        <v>293</v>
      </c>
      <c r="G130" s="37"/>
      <c r="H130" s="37"/>
      <c r="I130" s="123"/>
      <c r="J130" s="37"/>
      <c r="K130" s="37"/>
      <c r="L130" s="38"/>
      <c r="M130" s="203"/>
      <c r="N130" s="204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135</v>
      </c>
      <c r="AU130" s="18" t="s">
        <v>88</v>
      </c>
    </row>
    <row r="131" s="14" customFormat="1">
      <c r="A131" s="14"/>
      <c r="B131" s="212"/>
      <c r="C131" s="14"/>
      <c r="D131" s="201" t="s">
        <v>137</v>
      </c>
      <c r="E131" s="213" t="s">
        <v>1</v>
      </c>
      <c r="F131" s="214" t="s">
        <v>294</v>
      </c>
      <c r="G131" s="14"/>
      <c r="H131" s="215">
        <v>2</v>
      </c>
      <c r="I131" s="216"/>
      <c r="J131" s="14"/>
      <c r="K131" s="14"/>
      <c r="L131" s="212"/>
      <c r="M131" s="217"/>
      <c r="N131" s="218"/>
      <c r="O131" s="218"/>
      <c r="P131" s="218"/>
      <c r="Q131" s="218"/>
      <c r="R131" s="218"/>
      <c r="S131" s="218"/>
      <c r="T131" s="21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3" t="s">
        <v>137</v>
      </c>
      <c r="AU131" s="213" t="s">
        <v>88</v>
      </c>
      <c r="AV131" s="14" t="s">
        <v>88</v>
      </c>
      <c r="AW131" s="14" t="s">
        <v>32</v>
      </c>
      <c r="AX131" s="14" t="s">
        <v>78</v>
      </c>
      <c r="AY131" s="213" t="s">
        <v>125</v>
      </c>
    </row>
    <row r="132" s="15" customFormat="1">
      <c r="A132" s="15"/>
      <c r="B132" s="220"/>
      <c r="C132" s="15"/>
      <c r="D132" s="201" t="s">
        <v>137</v>
      </c>
      <c r="E132" s="221" t="s">
        <v>1</v>
      </c>
      <c r="F132" s="222" t="s">
        <v>142</v>
      </c>
      <c r="G132" s="15"/>
      <c r="H132" s="223">
        <v>2</v>
      </c>
      <c r="I132" s="224"/>
      <c r="J132" s="15"/>
      <c r="K132" s="15"/>
      <c r="L132" s="220"/>
      <c r="M132" s="225"/>
      <c r="N132" s="226"/>
      <c r="O132" s="226"/>
      <c r="P132" s="226"/>
      <c r="Q132" s="226"/>
      <c r="R132" s="226"/>
      <c r="S132" s="226"/>
      <c r="T132" s="22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1" t="s">
        <v>137</v>
      </c>
      <c r="AU132" s="221" t="s">
        <v>88</v>
      </c>
      <c r="AV132" s="15" t="s">
        <v>133</v>
      </c>
      <c r="AW132" s="15" t="s">
        <v>32</v>
      </c>
      <c r="AX132" s="15" t="s">
        <v>86</v>
      </c>
      <c r="AY132" s="221" t="s">
        <v>125</v>
      </c>
    </row>
    <row r="133" s="2" customFormat="1" ht="21.75" customHeight="1">
      <c r="A133" s="37"/>
      <c r="B133" s="187"/>
      <c r="C133" s="188" t="s">
        <v>149</v>
      </c>
      <c r="D133" s="188" t="s">
        <v>128</v>
      </c>
      <c r="E133" s="189" t="s">
        <v>295</v>
      </c>
      <c r="F133" s="190" t="s">
        <v>296</v>
      </c>
      <c r="G133" s="191" t="s">
        <v>286</v>
      </c>
      <c r="H133" s="192">
        <v>1</v>
      </c>
      <c r="I133" s="193"/>
      <c r="J133" s="194">
        <f>ROUND(I133*H133,2)</f>
        <v>0</v>
      </c>
      <c r="K133" s="190" t="s">
        <v>132</v>
      </c>
      <c r="L133" s="38"/>
      <c r="M133" s="195" t="s">
        <v>1</v>
      </c>
      <c r="N133" s="196" t="s">
        <v>43</v>
      </c>
      <c r="O133" s="76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9" t="s">
        <v>133</v>
      </c>
      <c r="AT133" s="199" t="s">
        <v>128</v>
      </c>
      <c r="AU133" s="199" t="s">
        <v>88</v>
      </c>
      <c r="AY133" s="18" t="s">
        <v>125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8" t="s">
        <v>86</v>
      </c>
      <c r="BK133" s="200">
        <f>ROUND(I133*H133,2)</f>
        <v>0</v>
      </c>
      <c r="BL133" s="18" t="s">
        <v>133</v>
      </c>
      <c r="BM133" s="199" t="s">
        <v>297</v>
      </c>
    </row>
    <row r="134" s="2" customFormat="1">
      <c r="A134" s="37"/>
      <c r="B134" s="38"/>
      <c r="C134" s="37"/>
      <c r="D134" s="201" t="s">
        <v>135</v>
      </c>
      <c r="E134" s="37"/>
      <c r="F134" s="202" t="s">
        <v>298</v>
      </c>
      <c r="G134" s="37"/>
      <c r="H134" s="37"/>
      <c r="I134" s="123"/>
      <c r="J134" s="37"/>
      <c r="K134" s="37"/>
      <c r="L134" s="38"/>
      <c r="M134" s="203"/>
      <c r="N134" s="204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135</v>
      </c>
      <c r="AU134" s="18" t="s">
        <v>88</v>
      </c>
    </row>
    <row r="135" s="14" customFormat="1">
      <c r="A135" s="14"/>
      <c r="B135" s="212"/>
      <c r="C135" s="14"/>
      <c r="D135" s="201" t="s">
        <v>137</v>
      </c>
      <c r="E135" s="213" t="s">
        <v>1</v>
      </c>
      <c r="F135" s="214" t="s">
        <v>86</v>
      </c>
      <c r="G135" s="14"/>
      <c r="H135" s="215">
        <v>1</v>
      </c>
      <c r="I135" s="216"/>
      <c r="J135" s="14"/>
      <c r="K135" s="14"/>
      <c r="L135" s="212"/>
      <c r="M135" s="217"/>
      <c r="N135" s="218"/>
      <c r="O135" s="218"/>
      <c r="P135" s="218"/>
      <c r="Q135" s="218"/>
      <c r="R135" s="218"/>
      <c r="S135" s="218"/>
      <c r="T135" s="21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3" t="s">
        <v>137</v>
      </c>
      <c r="AU135" s="213" t="s">
        <v>88</v>
      </c>
      <c r="AV135" s="14" t="s">
        <v>88</v>
      </c>
      <c r="AW135" s="14" t="s">
        <v>32</v>
      </c>
      <c r="AX135" s="14" t="s">
        <v>78</v>
      </c>
      <c r="AY135" s="213" t="s">
        <v>125</v>
      </c>
    </row>
    <row r="136" s="15" customFormat="1">
      <c r="A136" s="15"/>
      <c r="B136" s="220"/>
      <c r="C136" s="15"/>
      <c r="D136" s="201" t="s">
        <v>137</v>
      </c>
      <c r="E136" s="221" t="s">
        <v>1</v>
      </c>
      <c r="F136" s="222" t="s">
        <v>142</v>
      </c>
      <c r="G136" s="15"/>
      <c r="H136" s="223">
        <v>1</v>
      </c>
      <c r="I136" s="224"/>
      <c r="J136" s="15"/>
      <c r="K136" s="15"/>
      <c r="L136" s="220"/>
      <c r="M136" s="225"/>
      <c r="N136" s="226"/>
      <c r="O136" s="226"/>
      <c r="P136" s="226"/>
      <c r="Q136" s="226"/>
      <c r="R136" s="226"/>
      <c r="S136" s="226"/>
      <c r="T136" s="22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21" t="s">
        <v>137</v>
      </c>
      <c r="AU136" s="221" t="s">
        <v>88</v>
      </c>
      <c r="AV136" s="15" t="s">
        <v>133</v>
      </c>
      <c r="AW136" s="15" t="s">
        <v>32</v>
      </c>
      <c r="AX136" s="15" t="s">
        <v>86</v>
      </c>
      <c r="AY136" s="221" t="s">
        <v>125</v>
      </c>
    </row>
    <row r="137" s="2" customFormat="1" ht="21.75" customHeight="1">
      <c r="A137" s="37"/>
      <c r="B137" s="187"/>
      <c r="C137" s="188" t="s">
        <v>133</v>
      </c>
      <c r="D137" s="188" t="s">
        <v>128</v>
      </c>
      <c r="E137" s="189" t="s">
        <v>299</v>
      </c>
      <c r="F137" s="190" t="s">
        <v>300</v>
      </c>
      <c r="G137" s="191" t="s">
        <v>286</v>
      </c>
      <c r="H137" s="192">
        <v>4</v>
      </c>
      <c r="I137" s="193"/>
      <c r="J137" s="194">
        <f>ROUND(I137*H137,2)</f>
        <v>0</v>
      </c>
      <c r="K137" s="190" t="s">
        <v>132</v>
      </c>
      <c r="L137" s="38"/>
      <c r="M137" s="195" t="s">
        <v>1</v>
      </c>
      <c r="N137" s="196" t="s">
        <v>43</v>
      </c>
      <c r="O137" s="76"/>
      <c r="P137" s="197">
        <f>O137*H137</f>
        <v>0</v>
      </c>
      <c r="Q137" s="197">
        <v>0</v>
      </c>
      <c r="R137" s="197">
        <f>Q137*H137</f>
        <v>0</v>
      </c>
      <c r="S137" s="197">
        <v>0</v>
      </c>
      <c r="T137" s="19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9" t="s">
        <v>133</v>
      </c>
      <c r="AT137" s="199" t="s">
        <v>128</v>
      </c>
      <c r="AU137" s="199" t="s">
        <v>88</v>
      </c>
      <c r="AY137" s="18" t="s">
        <v>125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18" t="s">
        <v>86</v>
      </c>
      <c r="BK137" s="200">
        <f>ROUND(I137*H137,2)</f>
        <v>0</v>
      </c>
      <c r="BL137" s="18" t="s">
        <v>133</v>
      </c>
      <c r="BM137" s="199" t="s">
        <v>301</v>
      </c>
    </row>
    <row r="138" s="2" customFormat="1">
      <c r="A138" s="37"/>
      <c r="B138" s="38"/>
      <c r="C138" s="37"/>
      <c r="D138" s="201" t="s">
        <v>135</v>
      </c>
      <c r="E138" s="37"/>
      <c r="F138" s="202" t="s">
        <v>302</v>
      </c>
      <c r="G138" s="37"/>
      <c r="H138" s="37"/>
      <c r="I138" s="123"/>
      <c r="J138" s="37"/>
      <c r="K138" s="37"/>
      <c r="L138" s="38"/>
      <c r="M138" s="203"/>
      <c r="N138" s="204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135</v>
      </c>
      <c r="AU138" s="18" t="s">
        <v>88</v>
      </c>
    </row>
    <row r="139" s="14" customFormat="1">
      <c r="A139" s="14"/>
      <c r="B139" s="212"/>
      <c r="C139" s="14"/>
      <c r="D139" s="201" t="s">
        <v>137</v>
      </c>
      <c r="E139" s="213" t="s">
        <v>1</v>
      </c>
      <c r="F139" s="214" t="s">
        <v>289</v>
      </c>
      <c r="G139" s="14"/>
      <c r="H139" s="215">
        <v>4</v>
      </c>
      <c r="I139" s="216"/>
      <c r="J139" s="14"/>
      <c r="K139" s="14"/>
      <c r="L139" s="212"/>
      <c r="M139" s="217"/>
      <c r="N139" s="218"/>
      <c r="O139" s="218"/>
      <c r="P139" s="218"/>
      <c r="Q139" s="218"/>
      <c r="R139" s="218"/>
      <c r="S139" s="218"/>
      <c r="T139" s="21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3" t="s">
        <v>137</v>
      </c>
      <c r="AU139" s="213" t="s">
        <v>88</v>
      </c>
      <c r="AV139" s="14" t="s">
        <v>88</v>
      </c>
      <c r="AW139" s="14" t="s">
        <v>32</v>
      </c>
      <c r="AX139" s="14" t="s">
        <v>78</v>
      </c>
      <c r="AY139" s="213" t="s">
        <v>125</v>
      </c>
    </row>
    <row r="140" s="15" customFormat="1">
      <c r="A140" s="15"/>
      <c r="B140" s="220"/>
      <c r="C140" s="15"/>
      <c r="D140" s="201" t="s">
        <v>137</v>
      </c>
      <c r="E140" s="221" t="s">
        <v>1</v>
      </c>
      <c r="F140" s="222" t="s">
        <v>142</v>
      </c>
      <c r="G140" s="15"/>
      <c r="H140" s="223">
        <v>4</v>
      </c>
      <c r="I140" s="224"/>
      <c r="J140" s="15"/>
      <c r="K140" s="15"/>
      <c r="L140" s="220"/>
      <c r="M140" s="225"/>
      <c r="N140" s="226"/>
      <c r="O140" s="226"/>
      <c r="P140" s="226"/>
      <c r="Q140" s="226"/>
      <c r="R140" s="226"/>
      <c r="S140" s="226"/>
      <c r="T140" s="227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21" t="s">
        <v>137</v>
      </c>
      <c r="AU140" s="221" t="s">
        <v>88</v>
      </c>
      <c r="AV140" s="15" t="s">
        <v>133</v>
      </c>
      <c r="AW140" s="15" t="s">
        <v>32</v>
      </c>
      <c r="AX140" s="15" t="s">
        <v>86</v>
      </c>
      <c r="AY140" s="221" t="s">
        <v>125</v>
      </c>
    </row>
    <row r="141" s="2" customFormat="1" ht="21.75" customHeight="1">
      <c r="A141" s="37"/>
      <c r="B141" s="187"/>
      <c r="C141" s="188" t="s">
        <v>162</v>
      </c>
      <c r="D141" s="188" t="s">
        <v>128</v>
      </c>
      <c r="E141" s="189" t="s">
        <v>303</v>
      </c>
      <c r="F141" s="190" t="s">
        <v>304</v>
      </c>
      <c r="G141" s="191" t="s">
        <v>286</v>
      </c>
      <c r="H141" s="192">
        <v>2</v>
      </c>
      <c r="I141" s="193"/>
      <c r="J141" s="194">
        <f>ROUND(I141*H141,2)</f>
        <v>0</v>
      </c>
      <c r="K141" s="190" t="s">
        <v>132</v>
      </c>
      <c r="L141" s="38"/>
      <c r="M141" s="195" t="s">
        <v>1</v>
      </c>
      <c r="N141" s="196" t="s">
        <v>43</v>
      </c>
      <c r="O141" s="76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9" t="s">
        <v>133</v>
      </c>
      <c r="AT141" s="199" t="s">
        <v>128</v>
      </c>
      <c r="AU141" s="199" t="s">
        <v>88</v>
      </c>
      <c r="AY141" s="18" t="s">
        <v>125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86</v>
      </c>
      <c r="BK141" s="200">
        <f>ROUND(I141*H141,2)</f>
        <v>0</v>
      </c>
      <c r="BL141" s="18" t="s">
        <v>133</v>
      </c>
      <c r="BM141" s="199" t="s">
        <v>305</v>
      </c>
    </row>
    <row r="142" s="2" customFormat="1">
      <c r="A142" s="37"/>
      <c r="B142" s="38"/>
      <c r="C142" s="37"/>
      <c r="D142" s="201" t="s">
        <v>135</v>
      </c>
      <c r="E142" s="37"/>
      <c r="F142" s="202" t="s">
        <v>306</v>
      </c>
      <c r="G142" s="37"/>
      <c r="H142" s="37"/>
      <c r="I142" s="123"/>
      <c r="J142" s="37"/>
      <c r="K142" s="37"/>
      <c r="L142" s="38"/>
      <c r="M142" s="203"/>
      <c r="N142" s="204"/>
      <c r="O142" s="76"/>
      <c r="P142" s="76"/>
      <c r="Q142" s="76"/>
      <c r="R142" s="76"/>
      <c r="S142" s="76"/>
      <c r="T142" s="7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135</v>
      </c>
      <c r="AU142" s="18" t="s">
        <v>88</v>
      </c>
    </row>
    <row r="143" s="14" customFormat="1">
      <c r="A143" s="14"/>
      <c r="B143" s="212"/>
      <c r="C143" s="14"/>
      <c r="D143" s="201" t="s">
        <v>137</v>
      </c>
      <c r="E143" s="213" t="s">
        <v>1</v>
      </c>
      <c r="F143" s="214" t="s">
        <v>294</v>
      </c>
      <c r="G143" s="14"/>
      <c r="H143" s="215">
        <v>2</v>
      </c>
      <c r="I143" s="216"/>
      <c r="J143" s="14"/>
      <c r="K143" s="14"/>
      <c r="L143" s="212"/>
      <c r="M143" s="217"/>
      <c r="N143" s="218"/>
      <c r="O143" s="218"/>
      <c r="P143" s="218"/>
      <c r="Q143" s="218"/>
      <c r="R143" s="218"/>
      <c r="S143" s="218"/>
      <c r="T143" s="21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3" t="s">
        <v>137</v>
      </c>
      <c r="AU143" s="213" t="s">
        <v>88</v>
      </c>
      <c r="AV143" s="14" t="s">
        <v>88</v>
      </c>
      <c r="AW143" s="14" t="s">
        <v>32</v>
      </c>
      <c r="AX143" s="14" t="s">
        <v>78</v>
      </c>
      <c r="AY143" s="213" t="s">
        <v>125</v>
      </c>
    </row>
    <row r="144" s="15" customFormat="1">
      <c r="A144" s="15"/>
      <c r="B144" s="220"/>
      <c r="C144" s="15"/>
      <c r="D144" s="201" t="s">
        <v>137</v>
      </c>
      <c r="E144" s="221" t="s">
        <v>1</v>
      </c>
      <c r="F144" s="222" t="s">
        <v>142</v>
      </c>
      <c r="G144" s="15"/>
      <c r="H144" s="223">
        <v>2</v>
      </c>
      <c r="I144" s="224"/>
      <c r="J144" s="15"/>
      <c r="K144" s="15"/>
      <c r="L144" s="220"/>
      <c r="M144" s="225"/>
      <c r="N144" s="226"/>
      <c r="O144" s="226"/>
      <c r="P144" s="226"/>
      <c r="Q144" s="226"/>
      <c r="R144" s="226"/>
      <c r="S144" s="226"/>
      <c r="T144" s="22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1" t="s">
        <v>137</v>
      </c>
      <c r="AU144" s="221" t="s">
        <v>88</v>
      </c>
      <c r="AV144" s="15" t="s">
        <v>133</v>
      </c>
      <c r="AW144" s="15" t="s">
        <v>32</v>
      </c>
      <c r="AX144" s="15" t="s">
        <v>86</v>
      </c>
      <c r="AY144" s="221" t="s">
        <v>125</v>
      </c>
    </row>
    <row r="145" s="2" customFormat="1" ht="21.75" customHeight="1">
      <c r="A145" s="37"/>
      <c r="B145" s="187"/>
      <c r="C145" s="188" t="s">
        <v>167</v>
      </c>
      <c r="D145" s="188" t="s">
        <v>128</v>
      </c>
      <c r="E145" s="189" t="s">
        <v>307</v>
      </c>
      <c r="F145" s="190" t="s">
        <v>308</v>
      </c>
      <c r="G145" s="191" t="s">
        <v>286</v>
      </c>
      <c r="H145" s="192">
        <v>1</v>
      </c>
      <c r="I145" s="193"/>
      <c r="J145" s="194">
        <f>ROUND(I145*H145,2)</f>
        <v>0</v>
      </c>
      <c r="K145" s="190" t="s">
        <v>132</v>
      </c>
      <c r="L145" s="38"/>
      <c r="M145" s="195" t="s">
        <v>1</v>
      </c>
      <c r="N145" s="196" t="s">
        <v>43</v>
      </c>
      <c r="O145" s="76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9" t="s">
        <v>133</v>
      </c>
      <c r="AT145" s="199" t="s">
        <v>128</v>
      </c>
      <c r="AU145" s="199" t="s">
        <v>88</v>
      </c>
      <c r="AY145" s="18" t="s">
        <v>125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8" t="s">
        <v>86</v>
      </c>
      <c r="BK145" s="200">
        <f>ROUND(I145*H145,2)</f>
        <v>0</v>
      </c>
      <c r="BL145" s="18" t="s">
        <v>133</v>
      </c>
      <c r="BM145" s="199" t="s">
        <v>309</v>
      </c>
    </row>
    <row r="146" s="2" customFormat="1">
      <c r="A146" s="37"/>
      <c r="B146" s="38"/>
      <c r="C146" s="37"/>
      <c r="D146" s="201" t="s">
        <v>135</v>
      </c>
      <c r="E146" s="37"/>
      <c r="F146" s="202" t="s">
        <v>310</v>
      </c>
      <c r="G146" s="37"/>
      <c r="H146" s="37"/>
      <c r="I146" s="123"/>
      <c r="J146" s="37"/>
      <c r="K146" s="37"/>
      <c r="L146" s="38"/>
      <c r="M146" s="203"/>
      <c r="N146" s="204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135</v>
      </c>
      <c r="AU146" s="18" t="s">
        <v>88</v>
      </c>
    </row>
    <row r="147" s="14" customFormat="1">
      <c r="A147" s="14"/>
      <c r="B147" s="212"/>
      <c r="C147" s="14"/>
      <c r="D147" s="201" t="s">
        <v>137</v>
      </c>
      <c r="E147" s="213" t="s">
        <v>1</v>
      </c>
      <c r="F147" s="214" t="s">
        <v>86</v>
      </c>
      <c r="G147" s="14"/>
      <c r="H147" s="215">
        <v>1</v>
      </c>
      <c r="I147" s="216"/>
      <c r="J147" s="14"/>
      <c r="K147" s="14"/>
      <c r="L147" s="212"/>
      <c r="M147" s="217"/>
      <c r="N147" s="218"/>
      <c r="O147" s="218"/>
      <c r="P147" s="218"/>
      <c r="Q147" s="218"/>
      <c r="R147" s="218"/>
      <c r="S147" s="218"/>
      <c r="T147" s="21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3" t="s">
        <v>137</v>
      </c>
      <c r="AU147" s="213" t="s">
        <v>88</v>
      </c>
      <c r="AV147" s="14" t="s">
        <v>88</v>
      </c>
      <c r="AW147" s="14" t="s">
        <v>32</v>
      </c>
      <c r="AX147" s="14" t="s">
        <v>78</v>
      </c>
      <c r="AY147" s="213" t="s">
        <v>125</v>
      </c>
    </row>
    <row r="148" s="15" customFormat="1">
      <c r="A148" s="15"/>
      <c r="B148" s="220"/>
      <c r="C148" s="15"/>
      <c r="D148" s="201" t="s">
        <v>137</v>
      </c>
      <c r="E148" s="221" t="s">
        <v>1</v>
      </c>
      <c r="F148" s="222" t="s">
        <v>142</v>
      </c>
      <c r="G148" s="15"/>
      <c r="H148" s="223">
        <v>1</v>
      </c>
      <c r="I148" s="224"/>
      <c r="J148" s="15"/>
      <c r="K148" s="15"/>
      <c r="L148" s="220"/>
      <c r="M148" s="225"/>
      <c r="N148" s="226"/>
      <c r="O148" s="226"/>
      <c r="P148" s="226"/>
      <c r="Q148" s="226"/>
      <c r="R148" s="226"/>
      <c r="S148" s="226"/>
      <c r="T148" s="22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21" t="s">
        <v>137</v>
      </c>
      <c r="AU148" s="221" t="s">
        <v>88</v>
      </c>
      <c r="AV148" s="15" t="s">
        <v>133</v>
      </c>
      <c r="AW148" s="15" t="s">
        <v>32</v>
      </c>
      <c r="AX148" s="15" t="s">
        <v>86</v>
      </c>
      <c r="AY148" s="221" t="s">
        <v>125</v>
      </c>
    </row>
    <row r="149" s="2" customFormat="1" ht="21.75" customHeight="1">
      <c r="A149" s="37"/>
      <c r="B149" s="187"/>
      <c r="C149" s="188" t="s">
        <v>176</v>
      </c>
      <c r="D149" s="188" t="s">
        <v>128</v>
      </c>
      <c r="E149" s="189" t="s">
        <v>311</v>
      </c>
      <c r="F149" s="190" t="s">
        <v>312</v>
      </c>
      <c r="G149" s="191" t="s">
        <v>286</v>
      </c>
      <c r="H149" s="192">
        <v>7</v>
      </c>
      <c r="I149" s="193"/>
      <c r="J149" s="194">
        <f>ROUND(I149*H149,2)</f>
        <v>0</v>
      </c>
      <c r="K149" s="190" t="s">
        <v>132</v>
      </c>
      <c r="L149" s="38"/>
      <c r="M149" s="195" t="s">
        <v>1</v>
      </c>
      <c r="N149" s="196" t="s">
        <v>43</v>
      </c>
      <c r="O149" s="76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9" t="s">
        <v>133</v>
      </c>
      <c r="AT149" s="199" t="s">
        <v>128</v>
      </c>
      <c r="AU149" s="199" t="s">
        <v>88</v>
      </c>
      <c r="AY149" s="18" t="s">
        <v>125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86</v>
      </c>
      <c r="BK149" s="200">
        <f>ROUND(I149*H149,2)</f>
        <v>0</v>
      </c>
      <c r="BL149" s="18" t="s">
        <v>133</v>
      </c>
      <c r="BM149" s="199" t="s">
        <v>313</v>
      </c>
    </row>
    <row r="150" s="2" customFormat="1">
      <c r="A150" s="37"/>
      <c r="B150" s="38"/>
      <c r="C150" s="37"/>
      <c r="D150" s="201" t="s">
        <v>135</v>
      </c>
      <c r="E150" s="37"/>
      <c r="F150" s="202" t="s">
        <v>314</v>
      </c>
      <c r="G150" s="37"/>
      <c r="H150" s="37"/>
      <c r="I150" s="123"/>
      <c r="J150" s="37"/>
      <c r="K150" s="37"/>
      <c r="L150" s="38"/>
      <c r="M150" s="203"/>
      <c r="N150" s="204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135</v>
      </c>
      <c r="AU150" s="18" t="s">
        <v>88</v>
      </c>
    </row>
    <row r="151" s="2" customFormat="1" ht="21.75" customHeight="1">
      <c r="A151" s="37"/>
      <c r="B151" s="187"/>
      <c r="C151" s="188" t="s">
        <v>184</v>
      </c>
      <c r="D151" s="188" t="s">
        <v>128</v>
      </c>
      <c r="E151" s="189" t="s">
        <v>315</v>
      </c>
      <c r="F151" s="190" t="s">
        <v>316</v>
      </c>
      <c r="G151" s="191" t="s">
        <v>286</v>
      </c>
      <c r="H151" s="192">
        <v>7</v>
      </c>
      <c r="I151" s="193"/>
      <c r="J151" s="194">
        <f>ROUND(I151*H151,2)</f>
        <v>0</v>
      </c>
      <c r="K151" s="190" t="s">
        <v>132</v>
      </c>
      <c r="L151" s="38"/>
      <c r="M151" s="195" t="s">
        <v>1</v>
      </c>
      <c r="N151" s="196" t="s">
        <v>43</v>
      </c>
      <c r="O151" s="76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9" t="s">
        <v>133</v>
      </c>
      <c r="AT151" s="199" t="s">
        <v>128</v>
      </c>
      <c r="AU151" s="199" t="s">
        <v>88</v>
      </c>
      <c r="AY151" s="18" t="s">
        <v>125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86</v>
      </c>
      <c r="BK151" s="200">
        <f>ROUND(I151*H151,2)</f>
        <v>0</v>
      </c>
      <c r="BL151" s="18" t="s">
        <v>133</v>
      </c>
      <c r="BM151" s="199" t="s">
        <v>317</v>
      </c>
    </row>
    <row r="152" s="2" customFormat="1">
      <c r="A152" s="37"/>
      <c r="B152" s="38"/>
      <c r="C152" s="37"/>
      <c r="D152" s="201" t="s">
        <v>135</v>
      </c>
      <c r="E152" s="37"/>
      <c r="F152" s="202" t="s">
        <v>318</v>
      </c>
      <c r="G152" s="37"/>
      <c r="H152" s="37"/>
      <c r="I152" s="123"/>
      <c r="J152" s="37"/>
      <c r="K152" s="37"/>
      <c r="L152" s="38"/>
      <c r="M152" s="203"/>
      <c r="N152" s="204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135</v>
      </c>
      <c r="AU152" s="18" t="s">
        <v>88</v>
      </c>
    </row>
    <row r="153" s="2" customFormat="1" ht="21.75" customHeight="1">
      <c r="A153" s="37"/>
      <c r="B153" s="187"/>
      <c r="C153" s="228" t="s">
        <v>189</v>
      </c>
      <c r="D153" s="228" t="s">
        <v>229</v>
      </c>
      <c r="E153" s="229" t="s">
        <v>319</v>
      </c>
      <c r="F153" s="230" t="s">
        <v>320</v>
      </c>
      <c r="G153" s="231" t="s">
        <v>286</v>
      </c>
      <c r="H153" s="232">
        <v>7</v>
      </c>
      <c r="I153" s="233"/>
      <c r="J153" s="234">
        <f>ROUND(I153*H153,2)</f>
        <v>0</v>
      </c>
      <c r="K153" s="230" t="s">
        <v>1</v>
      </c>
      <c r="L153" s="235"/>
      <c r="M153" s="236" t="s">
        <v>1</v>
      </c>
      <c r="N153" s="237" t="s">
        <v>43</v>
      </c>
      <c r="O153" s="76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9" t="s">
        <v>184</v>
      </c>
      <c r="AT153" s="199" t="s">
        <v>229</v>
      </c>
      <c r="AU153" s="199" t="s">
        <v>88</v>
      </c>
      <c r="AY153" s="18" t="s">
        <v>125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8" t="s">
        <v>86</v>
      </c>
      <c r="BK153" s="200">
        <f>ROUND(I153*H153,2)</f>
        <v>0</v>
      </c>
      <c r="BL153" s="18" t="s">
        <v>133</v>
      </c>
      <c r="BM153" s="199" t="s">
        <v>321</v>
      </c>
    </row>
    <row r="154" s="2" customFormat="1">
      <c r="A154" s="37"/>
      <c r="B154" s="38"/>
      <c r="C154" s="37"/>
      <c r="D154" s="201" t="s">
        <v>135</v>
      </c>
      <c r="E154" s="37"/>
      <c r="F154" s="202" t="s">
        <v>320</v>
      </c>
      <c r="G154" s="37"/>
      <c r="H154" s="37"/>
      <c r="I154" s="123"/>
      <c r="J154" s="37"/>
      <c r="K154" s="37"/>
      <c r="L154" s="38"/>
      <c r="M154" s="203"/>
      <c r="N154" s="204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135</v>
      </c>
      <c r="AU154" s="18" t="s">
        <v>88</v>
      </c>
    </row>
    <row r="155" s="13" customFormat="1">
      <c r="A155" s="13"/>
      <c r="B155" s="205"/>
      <c r="C155" s="13"/>
      <c r="D155" s="201" t="s">
        <v>137</v>
      </c>
      <c r="E155" s="206" t="s">
        <v>1</v>
      </c>
      <c r="F155" s="207" t="s">
        <v>320</v>
      </c>
      <c r="G155" s="13"/>
      <c r="H155" s="206" t="s">
        <v>1</v>
      </c>
      <c r="I155" s="208"/>
      <c r="J155" s="13"/>
      <c r="K155" s="13"/>
      <c r="L155" s="205"/>
      <c r="M155" s="209"/>
      <c r="N155" s="210"/>
      <c r="O155" s="210"/>
      <c r="P155" s="210"/>
      <c r="Q155" s="210"/>
      <c r="R155" s="210"/>
      <c r="S155" s="210"/>
      <c r="T155" s="21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6" t="s">
        <v>137</v>
      </c>
      <c r="AU155" s="206" t="s">
        <v>88</v>
      </c>
      <c r="AV155" s="13" t="s">
        <v>86</v>
      </c>
      <c r="AW155" s="13" t="s">
        <v>32</v>
      </c>
      <c r="AX155" s="13" t="s">
        <v>78</v>
      </c>
      <c r="AY155" s="206" t="s">
        <v>125</v>
      </c>
    </row>
    <row r="156" s="14" customFormat="1">
      <c r="A156" s="14"/>
      <c r="B156" s="212"/>
      <c r="C156" s="14"/>
      <c r="D156" s="201" t="s">
        <v>137</v>
      </c>
      <c r="E156" s="213" t="s">
        <v>1</v>
      </c>
      <c r="F156" s="214" t="s">
        <v>176</v>
      </c>
      <c r="G156" s="14"/>
      <c r="H156" s="215">
        <v>7</v>
      </c>
      <c r="I156" s="216"/>
      <c r="J156" s="14"/>
      <c r="K156" s="14"/>
      <c r="L156" s="212"/>
      <c r="M156" s="217"/>
      <c r="N156" s="218"/>
      <c r="O156" s="218"/>
      <c r="P156" s="218"/>
      <c r="Q156" s="218"/>
      <c r="R156" s="218"/>
      <c r="S156" s="218"/>
      <c r="T156" s="21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3" t="s">
        <v>137</v>
      </c>
      <c r="AU156" s="213" t="s">
        <v>88</v>
      </c>
      <c r="AV156" s="14" t="s">
        <v>88</v>
      </c>
      <c r="AW156" s="14" t="s">
        <v>32</v>
      </c>
      <c r="AX156" s="14" t="s">
        <v>78</v>
      </c>
      <c r="AY156" s="213" t="s">
        <v>125</v>
      </c>
    </row>
    <row r="157" s="15" customFormat="1">
      <c r="A157" s="15"/>
      <c r="B157" s="220"/>
      <c r="C157" s="15"/>
      <c r="D157" s="201" t="s">
        <v>137</v>
      </c>
      <c r="E157" s="221" t="s">
        <v>1</v>
      </c>
      <c r="F157" s="222" t="s">
        <v>142</v>
      </c>
      <c r="G157" s="15"/>
      <c r="H157" s="223">
        <v>7</v>
      </c>
      <c r="I157" s="224"/>
      <c r="J157" s="15"/>
      <c r="K157" s="15"/>
      <c r="L157" s="220"/>
      <c r="M157" s="225"/>
      <c r="N157" s="226"/>
      <c r="O157" s="226"/>
      <c r="P157" s="226"/>
      <c r="Q157" s="226"/>
      <c r="R157" s="226"/>
      <c r="S157" s="226"/>
      <c r="T157" s="22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21" t="s">
        <v>137</v>
      </c>
      <c r="AU157" s="221" t="s">
        <v>88</v>
      </c>
      <c r="AV157" s="15" t="s">
        <v>133</v>
      </c>
      <c r="AW157" s="15" t="s">
        <v>32</v>
      </c>
      <c r="AX157" s="15" t="s">
        <v>86</v>
      </c>
      <c r="AY157" s="221" t="s">
        <v>125</v>
      </c>
    </row>
    <row r="158" s="2" customFormat="1" ht="21.75" customHeight="1">
      <c r="A158" s="37"/>
      <c r="B158" s="187"/>
      <c r="C158" s="188" t="s">
        <v>194</v>
      </c>
      <c r="D158" s="188" t="s">
        <v>128</v>
      </c>
      <c r="E158" s="189" t="s">
        <v>322</v>
      </c>
      <c r="F158" s="190" t="s">
        <v>323</v>
      </c>
      <c r="G158" s="191" t="s">
        <v>286</v>
      </c>
      <c r="H158" s="192">
        <v>7</v>
      </c>
      <c r="I158" s="193"/>
      <c r="J158" s="194">
        <f>ROUND(I158*H158,2)</f>
        <v>0</v>
      </c>
      <c r="K158" s="190" t="s">
        <v>132</v>
      </c>
      <c r="L158" s="38"/>
      <c r="M158" s="195" t="s">
        <v>1</v>
      </c>
      <c r="N158" s="196" t="s">
        <v>43</v>
      </c>
      <c r="O158" s="76"/>
      <c r="P158" s="197">
        <f>O158*H158</f>
        <v>0</v>
      </c>
      <c r="Q158" s="197">
        <v>6.0000000000000002E-05</v>
      </c>
      <c r="R158" s="197">
        <f>Q158*H158</f>
        <v>0.00042000000000000002</v>
      </c>
      <c r="S158" s="197">
        <v>0</v>
      </c>
      <c r="T158" s="19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9" t="s">
        <v>133</v>
      </c>
      <c r="AT158" s="199" t="s">
        <v>128</v>
      </c>
      <c r="AU158" s="199" t="s">
        <v>88</v>
      </c>
      <c r="AY158" s="18" t="s">
        <v>125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86</v>
      </c>
      <c r="BK158" s="200">
        <f>ROUND(I158*H158,2)</f>
        <v>0</v>
      </c>
      <c r="BL158" s="18" t="s">
        <v>133</v>
      </c>
      <c r="BM158" s="199" t="s">
        <v>324</v>
      </c>
    </row>
    <row r="159" s="2" customFormat="1">
      <c r="A159" s="37"/>
      <c r="B159" s="38"/>
      <c r="C159" s="37"/>
      <c r="D159" s="201" t="s">
        <v>135</v>
      </c>
      <c r="E159" s="37"/>
      <c r="F159" s="202" t="s">
        <v>325</v>
      </c>
      <c r="G159" s="37"/>
      <c r="H159" s="37"/>
      <c r="I159" s="123"/>
      <c r="J159" s="37"/>
      <c r="K159" s="37"/>
      <c r="L159" s="38"/>
      <c r="M159" s="203"/>
      <c r="N159" s="204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135</v>
      </c>
      <c r="AU159" s="18" t="s">
        <v>88</v>
      </c>
    </row>
    <row r="160" s="14" customFormat="1">
      <c r="A160" s="14"/>
      <c r="B160" s="212"/>
      <c r="C160" s="14"/>
      <c r="D160" s="201" t="s">
        <v>137</v>
      </c>
      <c r="E160" s="213" t="s">
        <v>1</v>
      </c>
      <c r="F160" s="214" t="s">
        <v>176</v>
      </c>
      <c r="G160" s="14"/>
      <c r="H160" s="215">
        <v>7</v>
      </c>
      <c r="I160" s="216"/>
      <c r="J160" s="14"/>
      <c r="K160" s="14"/>
      <c r="L160" s="212"/>
      <c r="M160" s="217"/>
      <c r="N160" s="218"/>
      <c r="O160" s="218"/>
      <c r="P160" s="218"/>
      <c r="Q160" s="218"/>
      <c r="R160" s="218"/>
      <c r="S160" s="218"/>
      <c r="T160" s="21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13" t="s">
        <v>137</v>
      </c>
      <c r="AU160" s="213" t="s">
        <v>88</v>
      </c>
      <c r="AV160" s="14" t="s">
        <v>88</v>
      </c>
      <c r="AW160" s="14" t="s">
        <v>32</v>
      </c>
      <c r="AX160" s="14" t="s">
        <v>78</v>
      </c>
      <c r="AY160" s="213" t="s">
        <v>125</v>
      </c>
    </row>
    <row r="161" s="15" customFormat="1">
      <c r="A161" s="15"/>
      <c r="B161" s="220"/>
      <c r="C161" s="15"/>
      <c r="D161" s="201" t="s">
        <v>137</v>
      </c>
      <c r="E161" s="221" t="s">
        <v>1</v>
      </c>
      <c r="F161" s="222" t="s">
        <v>142</v>
      </c>
      <c r="G161" s="15"/>
      <c r="H161" s="223">
        <v>7</v>
      </c>
      <c r="I161" s="224"/>
      <c r="J161" s="15"/>
      <c r="K161" s="15"/>
      <c r="L161" s="220"/>
      <c r="M161" s="225"/>
      <c r="N161" s="226"/>
      <c r="O161" s="226"/>
      <c r="P161" s="226"/>
      <c r="Q161" s="226"/>
      <c r="R161" s="226"/>
      <c r="S161" s="226"/>
      <c r="T161" s="22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21" t="s">
        <v>137</v>
      </c>
      <c r="AU161" s="221" t="s">
        <v>88</v>
      </c>
      <c r="AV161" s="15" t="s">
        <v>133</v>
      </c>
      <c r="AW161" s="15" t="s">
        <v>32</v>
      </c>
      <c r="AX161" s="15" t="s">
        <v>86</v>
      </c>
      <c r="AY161" s="221" t="s">
        <v>125</v>
      </c>
    </row>
    <row r="162" s="2" customFormat="1" ht="16.5" customHeight="1">
      <c r="A162" s="37"/>
      <c r="B162" s="187"/>
      <c r="C162" s="228" t="s">
        <v>126</v>
      </c>
      <c r="D162" s="228" t="s">
        <v>229</v>
      </c>
      <c r="E162" s="229" t="s">
        <v>326</v>
      </c>
      <c r="F162" s="230" t="s">
        <v>327</v>
      </c>
      <c r="G162" s="231" t="s">
        <v>286</v>
      </c>
      <c r="H162" s="232">
        <v>21</v>
      </c>
      <c r="I162" s="233"/>
      <c r="J162" s="234">
        <f>ROUND(I162*H162,2)</f>
        <v>0</v>
      </c>
      <c r="K162" s="230" t="s">
        <v>132</v>
      </c>
      <c r="L162" s="235"/>
      <c r="M162" s="236" t="s">
        <v>1</v>
      </c>
      <c r="N162" s="237" t="s">
        <v>43</v>
      </c>
      <c r="O162" s="76"/>
      <c r="P162" s="197">
        <f>O162*H162</f>
        <v>0</v>
      </c>
      <c r="Q162" s="197">
        <v>0.0058999999999999999</v>
      </c>
      <c r="R162" s="197">
        <f>Q162*H162</f>
        <v>0.1239</v>
      </c>
      <c r="S162" s="197">
        <v>0</v>
      </c>
      <c r="T162" s="19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9" t="s">
        <v>184</v>
      </c>
      <c r="AT162" s="199" t="s">
        <v>229</v>
      </c>
      <c r="AU162" s="199" t="s">
        <v>88</v>
      </c>
      <c r="AY162" s="18" t="s">
        <v>125</v>
      </c>
      <c r="BE162" s="200">
        <f>IF(N162="základní",J162,0)</f>
        <v>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8" t="s">
        <v>86</v>
      </c>
      <c r="BK162" s="200">
        <f>ROUND(I162*H162,2)</f>
        <v>0</v>
      </c>
      <c r="BL162" s="18" t="s">
        <v>133</v>
      </c>
      <c r="BM162" s="199" t="s">
        <v>328</v>
      </c>
    </row>
    <row r="163" s="2" customFormat="1">
      <c r="A163" s="37"/>
      <c r="B163" s="38"/>
      <c r="C163" s="37"/>
      <c r="D163" s="201" t="s">
        <v>135</v>
      </c>
      <c r="E163" s="37"/>
      <c r="F163" s="202" t="s">
        <v>327</v>
      </c>
      <c r="G163" s="37"/>
      <c r="H163" s="37"/>
      <c r="I163" s="123"/>
      <c r="J163" s="37"/>
      <c r="K163" s="37"/>
      <c r="L163" s="38"/>
      <c r="M163" s="203"/>
      <c r="N163" s="204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135</v>
      </c>
      <c r="AU163" s="18" t="s">
        <v>88</v>
      </c>
    </row>
    <row r="164" s="14" customFormat="1">
      <c r="A164" s="14"/>
      <c r="B164" s="212"/>
      <c r="C164" s="14"/>
      <c r="D164" s="201" t="s">
        <v>137</v>
      </c>
      <c r="E164" s="213" t="s">
        <v>1</v>
      </c>
      <c r="F164" s="214" t="s">
        <v>329</v>
      </c>
      <c r="G164" s="14"/>
      <c r="H164" s="215">
        <v>21</v>
      </c>
      <c r="I164" s="216"/>
      <c r="J164" s="14"/>
      <c r="K164" s="14"/>
      <c r="L164" s="212"/>
      <c r="M164" s="217"/>
      <c r="N164" s="218"/>
      <c r="O164" s="218"/>
      <c r="P164" s="218"/>
      <c r="Q164" s="218"/>
      <c r="R164" s="218"/>
      <c r="S164" s="218"/>
      <c r="T164" s="21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3" t="s">
        <v>137</v>
      </c>
      <c r="AU164" s="213" t="s">
        <v>88</v>
      </c>
      <c r="AV164" s="14" t="s">
        <v>88</v>
      </c>
      <c r="AW164" s="14" t="s">
        <v>32</v>
      </c>
      <c r="AX164" s="14" t="s">
        <v>78</v>
      </c>
      <c r="AY164" s="213" t="s">
        <v>125</v>
      </c>
    </row>
    <row r="165" s="15" customFormat="1">
      <c r="A165" s="15"/>
      <c r="B165" s="220"/>
      <c r="C165" s="15"/>
      <c r="D165" s="201" t="s">
        <v>137</v>
      </c>
      <c r="E165" s="221" t="s">
        <v>1</v>
      </c>
      <c r="F165" s="222" t="s">
        <v>142</v>
      </c>
      <c r="G165" s="15"/>
      <c r="H165" s="223">
        <v>21</v>
      </c>
      <c r="I165" s="224"/>
      <c r="J165" s="15"/>
      <c r="K165" s="15"/>
      <c r="L165" s="220"/>
      <c r="M165" s="225"/>
      <c r="N165" s="226"/>
      <c r="O165" s="226"/>
      <c r="P165" s="226"/>
      <c r="Q165" s="226"/>
      <c r="R165" s="226"/>
      <c r="S165" s="226"/>
      <c r="T165" s="22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21" t="s">
        <v>137</v>
      </c>
      <c r="AU165" s="221" t="s">
        <v>88</v>
      </c>
      <c r="AV165" s="15" t="s">
        <v>133</v>
      </c>
      <c r="AW165" s="15" t="s">
        <v>32</v>
      </c>
      <c r="AX165" s="15" t="s">
        <v>86</v>
      </c>
      <c r="AY165" s="221" t="s">
        <v>125</v>
      </c>
    </row>
    <row r="166" s="2" customFormat="1" ht="21.75" customHeight="1">
      <c r="A166" s="37"/>
      <c r="B166" s="187"/>
      <c r="C166" s="188" t="s">
        <v>204</v>
      </c>
      <c r="D166" s="188" t="s">
        <v>128</v>
      </c>
      <c r="E166" s="189" t="s">
        <v>330</v>
      </c>
      <c r="F166" s="190" t="s">
        <v>331</v>
      </c>
      <c r="G166" s="191" t="s">
        <v>131</v>
      </c>
      <c r="H166" s="192">
        <v>3234.7370000000001</v>
      </c>
      <c r="I166" s="193"/>
      <c r="J166" s="194">
        <f>ROUND(I166*H166,2)</f>
        <v>0</v>
      </c>
      <c r="K166" s="190" t="s">
        <v>132</v>
      </c>
      <c r="L166" s="38"/>
      <c r="M166" s="195" t="s">
        <v>1</v>
      </c>
      <c r="N166" s="196" t="s">
        <v>43</v>
      </c>
      <c r="O166" s="76"/>
      <c r="P166" s="197">
        <f>O166*H166</f>
        <v>0</v>
      </c>
      <c r="Q166" s="197">
        <v>5.0000000000000002E-05</v>
      </c>
      <c r="R166" s="197">
        <f>Q166*H166</f>
        <v>0.16173685000000002</v>
      </c>
      <c r="S166" s="197">
        <v>0.076999999999999999</v>
      </c>
      <c r="T166" s="198">
        <f>S166*H166</f>
        <v>249.074749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9" t="s">
        <v>133</v>
      </c>
      <c r="AT166" s="199" t="s">
        <v>128</v>
      </c>
      <c r="AU166" s="199" t="s">
        <v>88</v>
      </c>
      <c r="AY166" s="18" t="s">
        <v>125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8" t="s">
        <v>86</v>
      </c>
      <c r="BK166" s="200">
        <f>ROUND(I166*H166,2)</f>
        <v>0</v>
      </c>
      <c r="BL166" s="18" t="s">
        <v>133</v>
      </c>
      <c r="BM166" s="199" t="s">
        <v>332</v>
      </c>
    </row>
    <row r="167" s="2" customFormat="1">
      <c r="A167" s="37"/>
      <c r="B167" s="38"/>
      <c r="C167" s="37"/>
      <c r="D167" s="201" t="s">
        <v>135</v>
      </c>
      <c r="E167" s="37"/>
      <c r="F167" s="202" t="s">
        <v>333</v>
      </c>
      <c r="G167" s="37"/>
      <c r="H167" s="37"/>
      <c r="I167" s="123"/>
      <c r="J167" s="37"/>
      <c r="K167" s="37"/>
      <c r="L167" s="38"/>
      <c r="M167" s="203"/>
      <c r="N167" s="204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135</v>
      </c>
      <c r="AU167" s="18" t="s">
        <v>88</v>
      </c>
    </row>
    <row r="168" s="13" customFormat="1">
      <c r="A168" s="13"/>
      <c r="B168" s="205"/>
      <c r="C168" s="13"/>
      <c r="D168" s="201" t="s">
        <v>137</v>
      </c>
      <c r="E168" s="206" t="s">
        <v>1</v>
      </c>
      <c r="F168" s="207" t="s">
        <v>138</v>
      </c>
      <c r="G168" s="13"/>
      <c r="H168" s="206" t="s">
        <v>1</v>
      </c>
      <c r="I168" s="208"/>
      <c r="J168" s="13"/>
      <c r="K168" s="13"/>
      <c r="L168" s="205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6" t="s">
        <v>137</v>
      </c>
      <c r="AU168" s="206" t="s">
        <v>88</v>
      </c>
      <c r="AV168" s="13" t="s">
        <v>86</v>
      </c>
      <c r="AW168" s="13" t="s">
        <v>32</v>
      </c>
      <c r="AX168" s="13" t="s">
        <v>78</v>
      </c>
      <c r="AY168" s="206" t="s">
        <v>125</v>
      </c>
    </row>
    <row r="169" s="14" customFormat="1">
      <c r="A169" s="14"/>
      <c r="B169" s="212"/>
      <c r="C169" s="14"/>
      <c r="D169" s="201" t="s">
        <v>137</v>
      </c>
      <c r="E169" s="213" t="s">
        <v>1</v>
      </c>
      <c r="F169" s="214" t="s">
        <v>334</v>
      </c>
      <c r="G169" s="14"/>
      <c r="H169" s="215">
        <v>3173.7629999999999</v>
      </c>
      <c r="I169" s="216"/>
      <c r="J169" s="14"/>
      <c r="K169" s="14"/>
      <c r="L169" s="212"/>
      <c r="M169" s="217"/>
      <c r="N169" s="218"/>
      <c r="O169" s="218"/>
      <c r="P169" s="218"/>
      <c r="Q169" s="218"/>
      <c r="R169" s="218"/>
      <c r="S169" s="218"/>
      <c r="T169" s="21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3" t="s">
        <v>137</v>
      </c>
      <c r="AU169" s="213" t="s">
        <v>88</v>
      </c>
      <c r="AV169" s="14" t="s">
        <v>88</v>
      </c>
      <c r="AW169" s="14" t="s">
        <v>32</v>
      </c>
      <c r="AX169" s="14" t="s">
        <v>78</v>
      </c>
      <c r="AY169" s="213" t="s">
        <v>125</v>
      </c>
    </row>
    <row r="170" s="13" customFormat="1">
      <c r="A170" s="13"/>
      <c r="B170" s="205"/>
      <c r="C170" s="13"/>
      <c r="D170" s="201" t="s">
        <v>137</v>
      </c>
      <c r="E170" s="206" t="s">
        <v>1</v>
      </c>
      <c r="F170" s="207" t="s">
        <v>140</v>
      </c>
      <c r="G170" s="13"/>
      <c r="H170" s="206" t="s">
        <v>1</v>
      </c>
      <c r="I170" s="208"/>
      <c r="J170" s="13"/>
      <c r="K170" s="13"/>
      <c r="L170" s="205"/>
      <c r="M170" s="209"/>
      <c r="N170" s="210"/>
      <c r="O170" s="210"/>
      <c r="P170" s="210"/>
      <c r="Q170" s="210"/>
      <c r="R170" s="210"/>
      <c r="S170" s="210"/>
      <c r="T170" s="21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6" t="s">
        <v>137</v>
      </c>
      <c r="AU170" s="206" t="s">
        <v>88</v>
      </c>
      <c r="AV170" s="13" t="s">
        <v>86</v>
      </c>
      <c r="AW170" s="13" t="s">
        <v>32</v>
      </c>
      <c r="AX170" s="13" t="s">
        <v>78</v>
      </c>
      <c r="AY170" s="206" t="s">
        <v>125</v>
      </c>
    </row>
    <row r="171" s="14" customFormat="1">
      <c r="A171" s="14"/>
      <c r="B171" s="212"/>
      <c r="C171" s="14"/>
      <c r="D171" s="201" t="s">
        <v>137</v>
      </c>
      <c r="E171" s="213" t="s">
        <v>1</v>
      </c>
      <c r="F171" s="214" t="s">
        <v>335</v>
      </c>
      <c r="G171" s="14"/>
      <c r="H171" s="215">
        <v>60.973999999999997</v>
      </c>
      <c r="I171" s="216"/>
      <c r="J171" s="14"/>
      <c r="K171" s="14"/>
      <c r="L171" s="212"/>
      <c r="M171" s="217"/>
      <c r="N171" s="218"/>
      <c r="O171" s="218"/>
      <c r="P171" s="218"/>
      <c r="Q171" s="218"/>
      <c r="R171" s="218"/>
      <c r="S171" s="218"/>
      <c r="T171" s="21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13" t="s">
        <v>137</v>
      </c>
      <c r="AU171" s="213" t="s">
        <v>88</v>
      </c>
      <c r="AV171" s="14" t="s">
        <v>88</v>
      </c>
      <c r="AW171" s="14" t="s">
        <v>32</v>
      </c>
      <c r="AX171" s="14" t="s">
        <v>78</v>
      </c>
      <c r="AY171" s="213" t="s">
        <v>125</v>
      </c>
    </row>
    <row r="172" s="15" customFormat="1">
      <c r="A172" s="15"/>
      <c r="B172" s="220"/>
      <c r="C172" s="15"/>
      <c r="D172" s="201" t="s">
        <v>137</v>
      </c>
      <c r="E172" s="221" t="s">
        <v>1</v>
      </c>
      <c r="F172" s="222" t="s">
        <v>142</v>
      </c>
      <c r="G172" s="15"/>
      <c r="H172" s="223">
        <v>3234.7370000000001</v>
      </c>
      <c r="I172" s="224"/>
      <c r="J172" s="15"/>
      <c r="K172" s="15"/>
      <c r="L172" s="220"/>
      <c r="M172" s="225"/>
      <c r="N172" s="226"/>
      <c r="O172" s="226"/>
      <c r="P172" s="226"/>
      <c r="Q172" s="226"/>
      <c r="R172" s="226"/>
      <c r="S172" s="226"/>
      <c r="T172" s="22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21" t="s">
        <v>137</v>
      </c>
      <c r="AU172" s="221" t="s">
        <v>88</v>
      </c>
      <c r="AV172" s="15" t="s">
        <v>133</v>
      </c>
      <c r="AW172" s="15" t="s">
        <v>32</v>
      </c>
      <c r="AX172" s="15" t="s">
        <v>86</v>
      </c>
      <c r="AY172" s="221" t="s">
        <v>125</v>
      </c>
    </row>
    <row r="173" s="2" customFormat="1" ht="21.75" customHeight="1">
      <c r="A173" s="37"/>
      <c r="B173" s="187"/>
      <c r="C173" s="188" t="s">
        <v>208</v>
      </c>
      <c r="D173" s="188" t="s">
        <v>128</v>
      </c>
      <c r="E173" s="189" t="s">
        <v>336</v>
      </c>
      <c r="F173" s="190" t="s">
        <v>337</v>
      </c>
      <c r="G173" s="191" t="s">
        <v>286</v>
      </c>
      <c r="H173" s="192">
        <v>4</v>
      </c>
      <c r="I173" s="193"/>
      <c r="J173" s="194">
        <f>ROUND(I173*H173,2)</f>
        <v>0</v>
      </c>
      <c r="K173" s="190" t="s">
        <v>132</v>
      </c>
      <c r="L173" s="38"/>
      <c r="M173" s="195" t="s">
        <v>1</v>
      </c>
      <c r="N173" s="196" t="s">
        <v>43</v>
      </c>
      <c r="O173" s="76"/>
      <c r="P173" s="197">
        <f>O173*H173</f>
        <v>0</v>
      </c>
      <c r="Q173" s="197">
        <v>0</v>
      </c>
      <c r="R173" s="197">
        <f>Q173*H173</f>
        <v>0</v>
      </c>
      <c r="S173" s="197">
        <v>0</v>
      </c>
      <c r="T173" s="19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9" t="s">
        <v>133</v>
      </c>
      <c r="AT173" s="199" t="s">
        <v>128</v>
      </c>
      <c r="AU173" s="199" t="s">
        <v>88</v>
      </c>
      <c r="AY173" s="18" t="s">
        <v>125</v>
      </c>
      <c r="BE173" s="200">
        <f>IF(N173="základní",J173,0)</f>
        <v>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8" t="s">
        <v>86</v>
      </c>
      <c r="BK173" s="200">
        <f>ROUND(I173*H173,2)</f>
        <v>0</v>
      </c>
      <c r="BL173" s="18" t="s">
        <v>133</v>
      </c>
      <c r="BM173" s="199" t="s">
        <v>338</v>
      </c>
    </row>
    <row r="174" s="2" customFormat="1">
      <c r="A174" s="37"/>
      <c r="B174" s="38"/>
      <c r="C174" s="37"/>
      <c r="D174" s="201" t="s">
        <v>135</v>
      </c>
      <c r="E174" s="37"/>
      <c r="F174" s="202" t="s">
        <v>339</v>
      </c>
      <c r="G174" s="37"/>
      <c r="H174" s="37"/>
      <c r="I174" s="123"/>
      <c r="J174" s="37"/>
      <c r="K174" s="37"/>
      <c r="L174" s="38"/>
      <c r="M174" s="203"/>
      <c r="N174" s="204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135</v>
      </c>
      <c r="AU174" s="18" t="s">
        <v>88</v>
      </c>
    </row>
    <row r="175" s="14" customFormat="1">
      <c r="A175" s="14"/>
      <c r="B175" s="212"/>
      <c r="C175" s="14"/>
      <c r="D175" s="201" t="s">
        <v>137</v>
      </c>
      <c r="E175" s="213" t="s">
        <v>1</v>
      </c>
      <c r="F175" s="214" t="s">
        <v>289</v>
      </c>
      <c r="G175" s="14"/>
      <c r="H175" s="215">
        <v>4</v>
      </c>
      <c r="I175" s="216"/>
      <c r="J175" s="14"/>
      <c r="K175" s="14"/>
      <c r="L175" s="212"/>
      <c r="M175" s="217"/>
      <c r="N175" s="218"/>
      <c r="O175" s="218"/>
      <c r="P175" s="218"/>
      <c r="Q175" s="218"/>
      <c r="R175" s="218"/>
      <c r="S175" s="218"/>
      <c r="T175" s="21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3" t="s">
        <v>137</v>
      </c>
      <c r="AU175" s="213" t="s">
        <v>88</v>
      </c>
      <c r="AV175" s="14" t="s">
        <v>88</v>
      </c>
      <c r="AW175" s="14" t="s">
        <v>32</v>
      </c>
      <c r="AX175" s="14" t="s">
        <v>78</v>
      </c>
      <c r="AY175" s="213" t="s">
        <v>125</v>
      </c>
    </row>
    <row r="176" s="15" customFormat="1">
      <c r="A176" s="15"/>
      <c r="B176" s="220"/>
      <c r="C176" s="15"/>
      <c r="D176" s="201" t="s">
        <v>137</v>
      </c>
      <c r="E176" s="221" t="s">
        <v>1</v>
      </c>
      <c r="F176" s="222" t="s">
        <v>142</v>
      </c>
      <c r="G176" s="15"/>
      <c r="H176" s="223">
        <v>4</v>
      </c>
      <c r="I176" s="224"/>
      <c r="J176" s="15"/>
      <c r="K176" s="15"/>
      <c r="L176" s="220"/>
      <c r="M176" s="225"/>
      <c r="N176" s="226"/>
      <c r="O176" s="226"/>
      <c r="P176" s="226"/>
      <c r="Q176" s="226"/>
      <c r="R176" s="226"/>
      <c r="S176" s="226"/>
      <c r="T176" s="22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21" t="s">
        <v>137</v>
      </c>
      <c r="AU176" s="221" t="s">
        <v>88</v>
      </c>
      <c r="AV176" s="15" t="s">
        <v>133</v>
      </c>
      <c r="AW176" s="15" t="s">
        <v>32</v>
      </c>
      <c r="AX176" s="15" t="s">
        <v>86</v>
      </c>
      <c r="AY176" s="221" t="s">
        <v>125</v>
      </c>
    </row>
    <row r="177" s="2" customFormat="1" ht="21.75" customHeight="1">
      <c r="A177" s="37"/>
      <c r="B177" s="187"/>
      <c r="C177" s="188" t="s">
        <v>213</v>
      </c>
      <c r="D177" s="188" t="s">
        <v>128</v>
      </c>
      <c r="E177" s="189" t="s">
        <v>340</v>
      </c>
      <c r="F177" s="190" t="s">
        <v>341</v>
      </c>
      <c r="G177" s="191" t="s">
        <v>286</v>
      </c>
      <c r="H177" s="192">
        <v>36</v>
      </c>
      <c r="I177" s="193"/>
      <c r="J177" s="194">
        <f>ROUND(I177*H177,2)</f>
        <v>0</v>
      </c>
      <c r="K177" s="190" t="s">
        <v>132</v>
      </c>
      <c r="L177" s="38"/>
      <c r="M177" s="195" t="s">
        <v>1</v>
      </c>
      <c r="N177" s="196" t="s">
        <v>43</v>
      </c>
      <c r="O177" s="76"/>
      <c r="P177" s="197">
        <f>O177*H177</f>
        <v>0</v>
      </c>
      <c r="Q177" s="197">
        <v>0</v>
      </c>
      <c r="R177" s="197">
        <f>Q177*H177</f>
        <v>0</v>
      </c>
      <c r="S177" s="197">
        <v>0</v>
      </c>
      <c r="T177" s="19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9" t="s">
        <v>133</v>
      </c>
      <c r="AT177" s="199" t="s">
        <v>128</v>
      </c>
      <c r="AU177" s="199" t="s">
        <v>88</v>
      </c>
      <c r="AY177" s="18" t="s">
        <v>125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8" t="s">
        <v>86</v>
      </c>
      <c r="BK177" s="200">
        <f>ROUND(I177*H177,2)</f>
        <v>0</v>
      </c>
      <c r="BL177" s="18" t="s">
        <v>133</v>
      </c>
      <c r="BM177" s="199" t="s">
        <v>342</v>
      </c>
    </row>
    <row r="178" s="2" customFormat="1">
      <c r="A178" s="37"/>
      <c r="B178" s="38"/>
      <c r="C178" s="37"/>
      <c r="D178" s="201" t="s">
        <v>135</v>
      </c>
      <c r="E178" s="37"/>
      <c r="F178" s="202" t="s">
        <v>343</v>
      </c>
      <c r="G178" s="37"/>
      <c r="H178" s="37"/>
      <c r="I178" s="123"/>
      <c r="J178" s="37"/>
      <c r="K178" s="37"/>
      <c r="L178" s="38"/>
      <c r="M178" s="203"/>
      <c r="N178" s="204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135</v>
      </c>
      <c r="AU178" s="18" t="s">
        <v>88</v>
      </c>
    </row>
    <row r="179" s="14" customFormat="1">
      <c r="A179" s="14"/>
      <c r="B179" s="212"/>
      <c r="C179" s="14"/>
      <c r="D179" s="201" t="s">
        <v>137</v>
      </c>
      <c r="E179" s="213" t="s">
        <v>1</v>
      </c>
      <c r="F179" s="214" t="s">
        <v>344</v>
      </c>
      <c r="G179" s="14"/>
      <c r="H179" s="215">
        <v>36</v>
      </c>
      <c r="I179" s="216"/>
      <c r="J179" s="14"/>
      <c r="K179" s="14"/>
      <c r="L179" s="212"/>
      <c r="M179" s="217"/>
      <c r="N179" s="218"/>
      <c r="O179" s="218"/>
      <c r="P179" s="218"/>
      <c r="Q179" s="218"/>
      <c r="R179" s="218"/>
      <c r="S179" s="218"/>
      <c r="T179" s="21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3" t="s">
        <v>137</v>
      </c>
      <c r="AU179" s="213" t="s">
        <v>88</v>
      </c>
      <c r="AV179" s="14" t="s">
        <v>88</v>
      </c>
      <c r="AW179" s="14" t="s">
        <v>32</v>
      </c>
      <c r="AX179" s="14" t="s">
        <v>78</v>
      </c>
      <c r="AY179" s="213" t="s">
        <v>125</v>
      </c>
    </row>
    <row r="180" s="15" customFormat="1">
      <c r="A180" s="15"/>
      <c r="B180" s="220"/>
      <c r="C180" s="15"/>
      <c r="D180" s="201" t="s">
        <v>137</v>
      </c>
      <c r="E180" s="221" t="s">
        <v>1</v>
      </c>
      <c r="F180" s="222" t="s">
        <v>142</v>
      </c>
      <c r="G180" s="15"/>
      <c r="H180" s="223">
        <v>36</v>
      </c>
      <c r="I180" s="224"/>
      <c r="J180" s="15"/>
      <c r="K180" s="15"/>
      <c r="L180" s="220"/>
      <c r="M180" s="225"/>
      <c r="N180" s="226"/>
      <c r="O180" s="226"/>
      <c r="P180" s="226"/>
      <c r="Q180" s="226"/>
      <c r="R180" s="226"/>
      <c r="S180" s="226"/>
      <c r="T180" s="22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21" t="s">
        <v>137</v>
      </c>
      <c r="AU180" s="221" t="s">
        <v>88</v>
      </c>
      <c r="AV180" s="15" t="s">
        <v>133</v>
      </c>
      <c r="AW180" s="15" t="s">
        <v>32</v>
      </c>
      <c r="AX180" s="15" t="s">
        <v>86</v>
      </c>
      <c r="AY180" s="221" t="s">
        <v>125</v>
      </c>
    </row>
    <row r="181" s="2" customFormat="1" ht="21.75" customHeight="1">
      <c r="A181" s="37"/>
      <c r="B181" s="187"/>
      <c r="C181" s="188" t="s">
        <v>8</v>
      </c>
      <c r="D181" s="188" t="s">
        <v>128</v>
      </c>
      <c r="E181" s="189" t="s">
        <v>345</v>
      </c>
      <c r="F181" s="190" t="s">
        <v>346</v>
      </c>
      <c r="G181" s="191" t="s">
        <v>286</v>
      </c>
      <c r="H181" s="192">
        <v>3</v>
      </c>
      <c r="I181" s="193"/>
      <c r="J181" s="194">
        <f>ROUND(I181*H181,2)</f>
        <v>0</v>
      </c>
      <c r="K181" s="190" t="s">
        <v>132</v>
      </c>
      <c r="L181" s="38"/>
      <c r="M181" s="195" t="s">
        <v>1</v>
      </c>
      <c r="N181" s="196" t="s">
        <v>43</v>
      </c>
      <c r="O181" s="76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99" t="s">
        <v>133</v>
      </c>
      <c r="AT181" s="199" t="s">
        <v>128</v>
      </c>
      <c r="AU181" s="199" t="s">
        <v>88</v>
      </c>
      <c r="AY181" s="18" t="s">
        <v>125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8" t="s">
        <v>86</v>
      </c>
      <c r="BK181" s="200">
        <f>ROUND(I181*H181,2)</f>
        <v>0</v>
      </c>
      <c r="BL181" s="18" t="s">
        <v>133</v>
      </c>
      <c r="BM181" s="199" t="s">
        <v>347</v>
      </c>
    </row>
    <row r="182" s="2" customFormat="1">
      <c r="A182" s="37"/>
      <c r="B182" s="38"/>
      <c r="C182" s="37"/>
      <c r="D182" s="201" t="s">
        <v>135</v>
      </c>
      <c r="E182" s="37"/>
      <c r="F182" s="202" t="s">
        <v>348</v>
      </c>
      <c r="G182" s="37"/>
      <c r="H182" s="37"/>
      <c r="I182" s="123"/>
      <c r="J182" s="37"/>
      <c r="K182" s="37"/>
      <c r="L182" s="38"/>
      <c r="M182" s="203"/>
      <c r="N182" s="204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135</v>
      </c>
      <c r="AU182" s="18" t="s">
        <v>88</v>
      </c>
    </row>
    <row r="183" s="14" customFormat="1">
      <c r="A183" s="14"/>
      <c r="B183" s="212"/>
      <c r="C183" s="14"/>
      <c r="D183" s="201" t="s">
        <v>137</v>
      </c>
      <c r="E183" s="213" t="s">
        <v>1</v>
      </c>
      <c r="F183" s="214" t="s">
        <v>349</v>
      </c>
      <c r="G183" s="14"/>
      <c r="H183" s="215">
        <v>3</v>
      </c>
      <c r="I183" s="216"/>
      <c r="J183" s="14"/>
      <c r="K183" s="14"/>
      <c r="L183" s="212"/>
      <c r="M183" s="217"/>
      <c r="N183" s="218"/>
      <c r="O183" s="218"/>
      <c r="P183" s="218"/>
      <c r="Q183" s="218"/>
      <c r="R183" s="218"/>
      <c r="S183" s="218"/>
      <c r="T183" s="21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3" t="s">
        <v>137</v>
      </c>
      <c r="AU183" s="213" t="s">
        <v>88</v>
      </c>
      <c r="AV183" s="14" t="s">
        <v>88</v>
      </c>
      <c r="AW183" s="14" t="s">
        <v>32</v>
      </c>
      <c r="AX183" s="14" t="s">
        <v>78</v>
      </c>
      <c r="AY183" s="213" t="s">
        <v>125</v>
      </c>
    </row>
    <row r="184" s="15" customFormat="1">
      <c r="A184" s="15"/>
      <c r="B184" s="220"/>
      <c r="C184" s="15"/>
      <c r="D184" s="201" t="s">
        <v>137</v>
      </c>
      <c r="E184" s="221" t="s">
        <v>1</v>
      </c>
      <c r="F184" s="222" t="s">
        <v>142</v>
      </c>
      <c r="G184" s="15"/>
      <c r="H184" s="223">
        <v>3</v>
      </c>
      <c r="I184" s="224"/>
      <c r="J184" s="15"/>
      <c r="K184" s="15"/>
      <c r="L184" s="220"/>
      <c r="M184" s="225"/>
      <c r="N184" s="226"/>
      <c r="O184" s="226"/>
      <c r="P184" s="226"/>
      <c r="Q184" s="226"/>
      <c r="R184" s="226"/>
      <c r="S184" s="226"/>
      <c r="T184" s="22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1" t="s">
        <v>137</v>
      </c>
      <c r="AU184" s="221" t="s">
        <v>88</v>
      </c>
      <c r="AV184" s="15" t="s">
        <v>133</v>
      </c>
      <c r="AW184" s="15" t="s">
        <v>32</v>
      </c>
      <c r="AX184" s="15" t="s">
        <v>86</v>
      </c>
      <c r="AY184" s="221" t="s">
        <v>125</v>
      </c>
    </row>
    <row r="185" s="2" customFormat="1" ht="21.75" customHeight="1">
      <c r="A185" s="37"/>
      <c r="B185" s="187"/>
      <c r="C185" s="188" t="s">
        <v>228</v>
      </c>
      <c r="D185" s="188" t="s">
        <v>128</v>
      </c>
      <c r="E185" s="189" t="s">
        <v>350</v>
      </c>
      <c r="F185" s="190" t="s">
        <v>351</v>
      </c>
      <c r="G185" s="191" t="s">
        <v>286</v>
      </c>
      <c r="H185" s="192">
        <v>27</v>
      </c>
      <c r="I185" s="193"/>
      <c r="J185" s="194">
        <f>ROUND(I185*H185,2)</f>
        <v>0</v>
      </c>
      <c r="K185" s="190" t="s">
        <v>132</v>
      </c>
      <c r="L185" s="38"/>
      <c r="M185" s="195" t="s">
        <v>1</v>
      </c>
      <c r="N185" s="196" t="s">
        <v>43</v>
      </c>
      <c r="O185" s="76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9" t="s">
        <v>133</v>
      </c>
      <c r="AT185" s="199" t="s">
        <v>128</v>
      </c>
      <c r="AU185" s="199" t="s">
        <v>88</v>
      </c>
      <c r="AY185" s="18" t="s">
        <v>125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8" t="s">
        <v>86</v>
      </c>
      <c r="BK185" s="200">
        <f>ROUND(I185*H185,2)</f>
        <v>0</v>
      </c>
      <c r="BL185" s="18" t="s">
        <v>133</v>
      </c>
      <c r="BM185" s="199" t="s">
        <v>352</v>
      </c>
    </row>
    <row r="186" s="2" customFormat="1">
      <c r="A186" s="37"/>
      <c r="B186" s="38"/>
      <c r="C186" s="37"/>
      <c r="D186" s="201" t="s">
        <v>135</v>
      </c>
      <c r="E186" s="37"/>
      <c r="F186" s="202" t="s">
        <v>353</v>
      </c>
      <c r="G186" s="37"/>
      <c r="H186" s="37"/>
      <c r="I186" s="123"/>
      <c r="J186" s="37"/>
      <c r="K186" s="37"/>
      <c r="L186" s="38"/>
      <c r="M186" s="203"/>
      <c r="N186" s="204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135</v>
      </c>
      <c r="AU186" s="18" t="s">
        <v>88</v>
      </c>
    </row>
    <row r="187" s="14" customFormat="1">
      <c r="A187" s="14"/>
      <c r="B187" s="212"/>
      <c r="C187" s="14"/>
      <c r="D187" s="201" t="s">
        <v>137</v>
      </c>
      <c r="E187" s="213" t="s">
        <v>1</v>
      </c>
      <c r="F187" s="214" t="s">
        <v>354</v>
      </c>
      <c r="G187" s="14"/>
      <c r="H187" s="215">
        <v>27</v>
      </c>
      <c r="I187" s="216"/>
      <c r="J187" s="14"/>
      <c r="K187" s="14"/>
      <c r="L187" s="212"/>
      <c r="M187" s="217"/>
      <c r="N187" s="218"/>
      <c r="O187" s="218"/>
      <c r="P187" s="218"/>
      <c r="Q187" s="218"/>
      <c r="R187" s="218"/>
      <c r="S187" s="218"/>
      <c r="T187" s="21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3" t="s">
        <v>137</v>
      </c>
      <c r="AU187" s="213" t="s">
        <v>88</v>
      </c>
      <c r="AV187" s="14" t="s">
        <v>88</v>
      </c>
      <c r="AW187" s="14" t="s">
        <v>32</v>
      </c>
      <c r="AX187" s="14" t="s">
        <v>78</v>
      </c>
      <c r="AY187" s="213" t="s">
        <v>125</v>
      </c>
    </row>
    <row r="188" s="15" customFormat="1">
      <c r="A188" s="15"/>
      <c r="B188" s="220"/>
      <c r="C188" s="15"/>
      <c r="D188" s="201" t="s">
        <v>137</v>
      </c>
      <c r="E188" s="221" t="s">
        <v>1</v>
      </c>
      <c r="F188" s="222" t="s">
        <v>142</v>
      </c>
      <c r="G188" s="15"/>
      <c r="H188" s="223">
        <v>27</v>
      </c>
      <c r="I188" s="224"/>
      <c r="J188" s="15"/>
      <c r="K188" s="15"/>
      <c r="L188" s="220"/>
      <c r="M188" s="225"/>
      <c r="N188" s="226"/>
      <c r="O188" s="226"/>
      <c r="P188" s="226"/>
      <c r="Q188" s="226"/>
      <c r="R188" s="226"/>
      <c r="S188" s="226"/>
      <c r="T188" s="22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21" t="s">
        <v>137</v>
      </c>
      <c r="AU188" s="221" t="s">
        <v>88</v>
      </c>
      <c r="AV188" s="15" t="s">
        <v>133</v>
      </c>
      <c r="AW188" s="15" t="s">
        <v>32</v>
      </c>
      <c r="AX188" s="15" t="s">
        <v>86</v>
      </c>
      <c r="AY188" s="221" t="s">
        <v>125</v>
      </c>
    </row>
    <row r="189" s="2" customFormat="1" ht="21.75" customHeight="1">
      <c r="A189" s="37"/>
      <c r="B189" s="187"/>
      <c r="C189" s="188" t="s">
        <v>234</v>
      </c>
      <c r="D189" s="188" t="s">
        <v>128</v>
      </c>
      <c r="E189" s="189" t="s">
        <v>355</v>
      </c>
      <c r="F189" s="190" t="s">
        <v>356</v>
      </c>
      <c r="G189" s="191" t="s">
        <v>286</v>
      </c>
      <c r="H189" s="192">
        <v>4</v>
      </c>
      <c r="I189" s="193"/>
      <c r="J189" s="194">
        <f>ROUND(I189*H189,2)</f>
        <v>0</v>
      </c>
      <c r="K189" s="190" t="s">
        <v>132</v>
      </c>
      <c r="L189" s="38"/>
      <c r="M189" s="195" t="s">
        <v>1</v>
      </c>
      <c r="N189" s="196" t="s">
        <v>43</v>
      </c>
      <c r="O189" s="76"/>
      <c r="P189" s="197">
        <f>O189*H189</f>
        <v>0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99" t="s">
        <v>133</v>
      </c>
      <c r="AT189" s="199" t="s">
        <v>128</v>
      </c>
      <c r="AU189" s="199" t="s">
        <v>88</v>
      </c>
      <c r="AY189" s="18" t="s">
        <v>125</v>
      </c>
      <c r="BE189" s="200">
        <f>IF(N189="základní",J189,0)</f>
        <v>0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8" t="s">
        <v>86</v>
      </c>
      <c r="BK189" s="200">
        <f>ROUND(I189*H189,2)</f>
        <v>0</v>
      </c>
      <c r="BL189" s="18" t="s">
        <v>133</v>
      </c>
      <c r="BM189" s="199" t="s">
        <v>357</v>
      </c>
    </row>
    <row r="190" s="2" customFormat="1">
      <c r="A190" s="37"/>
      <c r="B190" s="38"/>
      <c r="C190" s="37"/>
      <c r="D190" s="201" t="s">
        <v>135</v>
      </c>
      <c r="E190" s="37"/>
      <c r="F190" s="202" t="s">
        <v>358</v>
      </c>
      <c r="G190" s="37"/>
      <c r="H190" s="37"/>
      <c r="I190" s="123"/>
      <c r="J190" s="37"/>
      <c r="K190" s="37"/>
      <c r="L190" s="38"/>
      <c r="M190" s="203"/>
      <c r="N190" s="204"/>
      <c r="O190" s="76"/>
      <c r="P190" s="76"/>
      <c r="Q190" s="76"/>
      <c r="R190" s="76"/>
      <c r="S190" s="76"/>
      <c r="T190" s="7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135</v>
      </c>
      <c r="AU190" s="18" t="s">
        <v>88</v>
      </c>
    </row>
    <row r="191" s="14" customFormat="1">
      <c r="A191" s="14"/>
      <c r="B191" s="212"/>
      <c r="C191" s="14"/>
      <c r="D191" s="201" t="s">
        <v>137</v>
      </c>
      <c r="E191" s="213" t="s">
        <v>1</v>
      </c>
      <c r="F191" s="214" t="s">
        <v>289</v>
      </c>
      <c r="G191" s="14"/>
      <c r="H191" s="215">
        <v>4</v>
      </c>
      <c r="I191" s="216"/>
      <c r="J191" s="14"/>
      <c r="K191" s="14"/>
      <c r="L191" s="212"/>
      <c r="M191" s="217"/>
      <c r="N191" s="218"/>
      <c r="O191" s="218"/>
      <c r="P191" s="218"/>
      <c r="Q191" s="218"/>
      <c r="R191" s="218"/>
      <c r="S191" s="218"/>
      <c r="T191" s="21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3" t="s">
        <v>137</v>
      </c>
      <c r="AU191" s="213" t="s">
        <v>88</v>
      </c>
      <c r="AV191" s="14" t="s">
        <v>88</v>
      </c>
      <c r="AW191" s="14" t="s">
        <v>32</v>
      </c>
      <c r="AX191" s="14" t="s">
        <v>78</v>
      </c>
      <c r="AY191" s="213" t="s">
        <v>125</v>
      </c>
    </row>
    <row r="192" s="15" customFormat="1">
      <c r="A192" s="15"/>
      <c r="B192" s="220"/>
      <c r="C192" s="15"/>
      <c r="D192" s="201" t="s">
        <v>137</v>
      </c>
      <c r="E192" s="221" t="s">
        <v>1</v>
      </c>
      <c r="F192" s="222" t="s">
        <v>142</v>
      </c>
      <c r="G192" s="15"/>
      <c r="H192" s="223">
        <v>4</v>
      </c>
      <c r="I192" s="224"/>
      <c r="J192" s="15"/>
      <c r="K192" s="15"/>
      <c r="L192" s="220"/>
      <c r="M192" s="225"/>
      <c r="N192" s="226"/>
      <c r="O192" s="226"/>
      <c r="P192" s="226"/>
      <c r="Q192" s="226"/>
      <c r="R192" s="226"/>
      <c r="S192" s="226"/>
      <c r="T192" s="227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21" t="s">
        <v>137</v>
      </c>
      <c r="AU192" s="221" t="s">
        <v>88</v>
      </c>
      <c r="AV192" s="15" t="s">
        <v>133</v>
      </c>
      <c r="AW192" s="15" t="s">
        <v>32</v>
      </c>
      <c r="AX192" s="15" t="s">
        <v>86</v>
      </c>
      <c r="AY192" s="221" t="s">
        <v>125</v>
      </c>
    </row>
    <row r="193" s="2" customFormat="1" ht="21.75" customHeight="1">
      <c r="A193" s="37"/>
      <c r="B193" s="187"/>
      <c r="C193" s="188" t="s">
        <v>241</v>
      </c>
      <c r="D193" s="188" t="s">
        <v>128</v>
      </c>
      <c r="E193" s="189" t="s">
        <v>359</v>
      </c>
      <c r="F193" s="190" t="s">
        <v>360</v>
      </c>
      <c r="G193" s="191" t="s">
        <v>286</v>
      </c>
      <c r="H193" s="192">
        <v>36</v>
      </c>
      <c r="I193" s="193"/>
      <c r="J193" s="194">
        <f>ROUND(I193*H193,2)</f>
        <v>0</v>
      </c>
      <c r="K193" s="190" t="s">
        <v>132</v>
      </c>
      <c r="L193" s="38"/>
      <c r="M193" s="195" t="s">
        <v>1</v>
      </c>
      <c r="N193" s="196" t="s">
        <v>43</v>
      </c>
      <c r="O193" s="76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9" t="s">
        <v>133</v>
      </c>
      <c r="AT193" s="199" t="s">
        <v>128</v>
      </c>
      <c r="AU193" s="199" t="s">
        <v>88</v>
      </c>
      <c r="AY193" s="18" t="s">
        <v>125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86</v>
      </c>
      <c r="BK193" s="200">
        <f>ROUND(I193*H193,2)</f>
        <v>0</v>
      </c>
      <c r="BL193" s="18" t="s">
        <v>133</v>
      </c>
      <c r="BM193" s="199" t="s">
        <v>361</v>
      </c>
    </row>
    <row r="194" s="2" customFormat="1">
      <c r="A194" s="37"/>
      <c r="B194" s="38"/>
      <c r="C194" s="37"/>
      <c r="D194" s="201" t="s">
        <v>135</v>
      </c>
      <c r="E194" s="37"/>
      <c r="F194" s="202" t="s">
        <v>362</v>
      </c>
      <c r="G194" s="37"/>
      <c r="H194" s="37"/>
      <c r="I194" s="123"/>
      <c r="J194" s="37"/>
      <c r="K194" s="37"/>
      <c r="L194" s="38"/>
      <c r="M194" s="203"/>
      <c r="N194" s="204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135</v>
      </c>
      <c r="AU194" s="18" t="s">
        <v>88</v>
      </c>
    </row>
    <row r="195" s="14" customFormat="1">
      <c r="A195" s="14"/>
      <c r="B195" s="212"/>
      <c r="C195" s="14"/>
      <c r="D195" s="201" t="s">
        <v>137</v>
      </c>
      <c r="E195" s="213" t="s">
        <v>1</v>
      </c>
      <c r="F195" s="214" t="s">
        <v>344</v>
      </c>
      <c r="G195" s="14"/>
      <c r="H195" s="215">
        <v>36</v>
      </c>
      <c r="I195" s="216"/>
      <c r="J195" s="14"/>
      <c r="K195" s="14"/>
      <c r="L195" s="212"/>
      <c r="M195" s="217"/>
      <c r="N195" s="218"/>
      <c r="O195" s="218"/>
      <c r="P195" s="218"/>
      <c r="Q195" s="218"/>
      <c r="R195" s="218"/>
      <c r="S195" s="218"/>
      <c r="T195" s="21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3" t="s">
        <v>137</v>
      </c>
      <c r="AU195" s="213" t="s">
        <v>88</v>
      </c>
      <c r="AV195" s="14" t="s">
        <v>88</v>
      </c>
      <c r="AW195" s="14" t="s">
        <v>32</v>
      </c>
      <c r="AX195" s="14" t="s">
        <v>78</v>
      </c>
      <c r="AY195" s="213" t="s">
        <v>125</v>
      </c>
    </row>
    <row r="196" s="15" customFormat="1">
      <c r="A196" s="15"/>
      <c r="B196" s="220"/>
      <c r="C196" s="15"/>
      <c r="D196" s="201" t="s">
        <v>137</v>
      </c>
      <c r="E196" s="221" t="s">
        <v>1</v>
      </c>
      <c r="F196" s="222" t="s">
        <v>142</v>
      </c>
      <c r="G196" s="15"/>
      <c r="H196" s="223">
        <v>36</v>
      </c>
      <c r="I196" s="224"/>
      <c r="J196" s="15"/>
      <c r="K196" s="15"/>
      <c r="L196" s="220"/>
      <c r="M196" s="225"/>
      <c r="N196" s="226"/>
      <c r="O196" s="226"/>
      <c r="P196" s="226"/>
      <c r="Q196" s="226"/>
      <c r="R196" s="226"/>
      <c r="S196" s="226"/>
      <c r="T196" s="22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21" t="s">
        <v>137</v>
      </c>
      <c r="AU196" s="221" t="s">
        <v>88</v>
      </c>
      <c r="AV196" s="15" t="s">
        <v>133</v>
      </c>
      <c r="AW196" s="15" t="s">
        <v>32</v>
      </c>
      <c r="AX196" s="15" t="s">
        <v>86</v>
      </c>
      <c r="AY196" s="221" t="s">
        <v>125</v>
      </c>
    </row>
    <row r="197" s="2" customFormat="1" ht="21.75" customHeight="1">
      <c r="A197" s="37"/>
      <c r="B197" s="187"/>
      <c r="C197" s="188" t="s">
        <v>247</v>
      </c>
      <c r="D197" s="188" t="s">
        <v>128</v>
      </c>
      <c r="E197" s="189" t="s">
        <v>363</v>
      </c>
      <c r="F197" s="190" t="s">
        <v>364</v>
      </c>
      <c r="G197" s="191" t="s">
        <v>286</v>
      </c>
      <c r="H197" s="192">
        <v>3</v>
      </c>
      <c r="I197" s="193"/>
      <c r="J197" s="194">
        <f>ROUND(I197*H197,2)</f>
        <v>0</v>
      </c>
      <c r="K197" s="190" t="s">
        <v>132</v>
      </c>
      <c r="L197" s="38"/>
      <c r="M197" s="195" t="s">
        <v>1</v>
      </c>
      <c r="N197" s="196" t="s">
        <v>43</v>
      </c>
      <c r="O197" s="76"/>
      <c r="P197" s="197">
        <f>O197*H197</f>
        <v>0</v>
      </c>
      <c r="Q197" s="197">
        <v>0</v>
      </c>
      <c r="R197" s="197">
        <f>Q197*H197</f>
        <v>0</v>
      </c>
      <c r="S197" s="197">
        <v>0</v>
      </c>
      <c r="T197" s="19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99" t="s">
        <v>133</v>
      </c>
      <c r="AT197" s="199" t="s">
        <v>128</v>
      </c>
      <c r="AU197" s="199" t="s">
        <v>88</v>
      </c>
      <c r="AY197" s="18" t="s">
        <v>125</v>
      </c>
      <c r="BE197" s="200">
        <f>IF(N197="základní",J197,0)</f>
        <v>0</v>
      </c>
      <c r="BF197" s="200">
        <f>IF(N197="snížená",J197,0)</f>
        <v>0</v>
      </c>
      <c r="BG197" s="200">
        <f>IF(N197="zákl. přenesená",J197,0)</f>
        <v>0</v>
      </c>
      <c r="BH197" s="200">
        <f>IF(N197="sníž. přenesená",J197,0)</f>
        <v>0</v>
      </c>
      <c r="BI197" s="200">
        <f>IF(N197="nulová",J197,0)</f>
        <v>0</v>
      </c>
      <c r="BJ197" s="18" t="s">
        <v>86</v>
      </c>
      <c r="BK197" s="200">
        <f>ROUND(I197*H197,2)</f>
        <v>0</v>
      </c>
      <c r="BL197" s="18" t="s">
        <v>133</v>
      </c>
      <c r="BM197" s="199" t="s">
        <v>365</v>
      </c>
    </row>
    <row r="198" s="2" customFormat="1">
      <c r="A198" s="37"/>
      <c r="B198" s="38"/>
      <c r="C198" s="37"/>
      <c r="D198" s="201" t="s">
        <v>135</v>
      </c>
      <c r="E198" s="37"/>
      <c r="F198" s="202" t="s">
        <v>366</v>
      </c>
      <c r="G198" s="37"/>
      <c r="H198" s="37"/>
      <c r="I198" s="123"/>
      <c r="J198" s="37"/>
      <c r="K198" s="37"/>
      <c r="L198" s="38"/>
      <c r="M198" s="203"/>
      <c r="N198" s="204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135</v>
      </c>
      <c r="AU198" s="18" t="s">
        <v>88</v>
      </c>
    </row>
    <row r="199" s="14" customFormat="1">
      <c r="A199" s="14"/>
      <c r="B199" s="212"/>
      <c r="C199" s="14"/>
      <c r="D199" s="201" t="s">
        <v>137</v>
      </c>
      <c r="E199" s="213" t="s">
        <v>1</v>
      </c>
      <c r="F199" s="214" t="s">
        <v>349</v>
      </c>
      <c r="G199" s="14"/>
      <c r="H199" s="215">
        <v>3</v>
      </c>
      <c r="I199" s="216"/>
      <c r="J199" s="14"/>
      <c r="K199" s="14"/>
      <c r="L199" s="212"/>
      <c r="M199" s="217"/>
      <c r="N199" s="218"/>
      <c r="O199" s="218"/>
      <c r="P199" s="218"/>
      <c r="Q199" s="218"/>
      <c r="R199" s="218"/>
      <c r="S199" s="218"/>
      <c r="T199" s="21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13" t="s">
        <v>137</v>
      </c>
      <c r="AU199" s="213" t="s">
        <v>88</v>
      </c>
      <c r="AV199" s="14" t="s">
        <v>88</v>
      </c>
      <c r="AW199" s="14" t="s">
        <v>32</v>
      </c>
      <c r="AX199" s="14" t="s">
        <v>78</v>
      </c>
      <c r="AY199" s="213" t="s">
        <v>125</v>
      </c>
    </row>
    <row r="200" s="15" customFormat="1">
      <c r="A200" s="15"/>
      <c r="B200" s="220"/>
      <c r="C200" s="15"/>
      <c r="D200" s="201" t="s">
        <v>137</v>
      </c>
      <c r="E200" s="221" t="s">
        <v>1</v>
      </c>
      <c r="F200" s="222" t="s">
        <v>142</v>
      </c>
      <c r="G200" s="15"/>
      <c r="H200" s="223">
        <v>3</v>
      </c>
      <c r="I200" s="224"/>
      <c r="J200" s="15"/>
      <c r="K200" s="15"/>
      <c r="L200" s="220"/>
      <c r="M200" s="225"/>
      <c r="N200" s="226"/>
      <c r="O200" s="226"/>
      <c r="P200" s="226"/>
      <c r="Q200" s="226"/>
      <c r="R200" s="226"/>
      <c r="S200" s="226"/>
      <c r="T200" s="22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21" t="s">
        <v>137</v>
      </c>
      <c r="AU200" s="221" t="s">
        <v>88</v>
      </c>
      <c r="AV200" s="15" t="s">
        <v>133</v>
      </c>
      <c r="AW200" s="15" t="s">
        <v>32</v>
      </c>
      <c r="AX200" s="15" t="s">
        <v>86</v>
      </c>
      <c r="AY200" s="221" t="s">
        <v>125</v>
      </c>
    </row>
    <row r="201" s="2" customFormat="1" ht="21.75" customHeight="1">
      <c r="A201" s="37"/>
      <c r="B201" s="187"/>
      <c r="C201" s="188" t="s">
        <v>254</v>
      </c>
      <c r="D201" s="188" t="s">
        <v>128</v>
      </c>
      <c r="E201" s="189" t="s">
        <v>367</v>
      </c>
      <c r="F201" s="190" t="s">
        <v>368</v>
      </c>
      <c r="G201" s="191" t="s">
        <v>286</v>
      </c>
      <c r="H201" s="192">
        <v>27</v>
      </c>
      <c r="I201" s="193"/>
      <c r="J201" s="194">
        <f>ROUND(I201*H201,2)</f>
        <v>0</v>
      </c>
      <c r="K201" s="190" t="s">
        <v>132</v>
      </c>
      <c r="L201" s="38"/>
      <c r="M201" s="195" t="s">
        <v>1</v>
      </c>
      <c r="N201" s="196" t="s">
        <v>43</v>
      </c>
      <c r="O201" s="76"/>
      <c r="P201" s="197">
        <f>O201*H201</f>
        <v>0</v>
      </c>
      <c r="Q201" s="197">
        <v>0</v>
      </c>
      <c r="R201" s="197">
        <f>Q201*H201</f>
        <v>0</v>
      </c>
      <c r="S201" s="197">
        <v>0</v>
      </c>
      <c r="T201" s="198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99" t="s">
        <v>133</v>
      </c>
      <c r="AT201" s="199" t="s">
        <v>128</v>
      </c>
      <c r="AU201" s="199" t="s">
        <v>88</v>
      </c>
      <c r="AY201" s="18" t="s">
        <v>125</v>
      </c>
      <c r="BE201" s="200">
        <f>IF(N201="základní",J201,0)</f>
        <v>0</v>
      </c>
      <c r="BF201" s="200">
        <f>IF(N201="snížená",J201,0)</f>
        <v>0</v>
      </c>
      <c r="BG201" s="200">
        <f>IF(N201="zákl. přenesená",J201,0)</f>
        <v>0</v>
      </c>
      <c r="BH201" s="200">
        <f>IF(N201="sníž. přenesená",J201,0)</f>
        <v>0</v>
      </c>
      <c r="BI201" s="200">
        <f>IF(N201="nulová",J201,0)</f>
        <v>0</v>
      </c>
      <c r="BJ201" s="18" t="s">
        <v>86</v>
      </c>
      <c r="BK201" s="200">
        <f>ROUND(I201*H201,2)</f>
        <v>0</v>
      </c>
      <c r="BL201" s="18" t="s">
        <v>133</v>
      </c>
      <c r="BM201" s="199" t="s">
        <v>369</v>
      </c>
    </row>
    <row r="202" s="2" customFormat="1">
      <c r="A202" s="37"/>
      <c r="B202" s="38"/>
      <c r="C202" s="37"/>
      <c r="D202" s="201" t="s">
        <v>135</v>
      </c>
      <c r="E202" s="37"/>
      <c r="F202" s="202" t="s">
        <v>370</v>
      </c>
      <c r="G202" s="37"/>
      <c r="H202" s="37"/>
      <c r="I202" s="123"/>
      <c r="J202" s="37"/>
      <c r="K202" s="37"/>
      <c r="L202" s="38"/>
      <c r="M202" s="203"/>
      <c r="N202" s="204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135</v>
      </c>
      <c r="AU202" s="18" t="s">
        <v>88</v>
      </c>
    </row>
    <row r="203" s="14" customFormat="1">
      <c r="A203" s="14"/>
      <c r="B203" s="212"/>
      <c r="C203" s="14"/>
      <c r="D203" s="201" t="s">
        <v>137</v>
      </c>
      <c r="E203" s="213" t="s">
        <v>1</v>
      </c>
      <c r="F203" s="214" t="s">
        <v>354</v>
      </c>
      <c r="G203" s="14"/>
      <c r="H203" s="215">
        <v>27</v>
      </c>
      <c r="I203" s="216"/>
      <c r="J203" s="14"/>
      <c r="K203" s="14"/>
      <c r="L203" s="212"/>
      <c r="M203" s="217"/>
      <c r="N203" s="218"/>
      <c r="O203" s="218"/>
      <c r="P203" s="218"/>
      <c r="Q203" s="218"/>
      <c r="R203" s="218"/>
      <c r="S203" s="218"/>
      <c r="T203" s="21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3" t="s">
        <v>137</v>
      </c>
      <c r="AU203" s="213" t="s">
        <v>88</v>
      </c>
      <c r="AV203" s="14" t="s">
        <v>88</v>
      </c>
      <c r="AW203" s="14" t="s">
        <v>32</v>
      </c>
      <c r="AX203" s="14" t="s">
        <v>78</v>
      </c>
      <c r="AY203" s="213" t="s">
        <v>125</v>
      </c>
    </row>
    <row r="204" s="15" customFormat="1">
      <c r="A204" s="15"/>
      <c r="B204" s="220"/>
      <c r="C204" s="15"/>
      <c r="D204" s="201" t="s">
        <v>137</v>
      </c>
      <c r="E204" s="221" t="s">
        <v>1</v>
      </c>
      <c r="F204" s="222" t="s">
        <v>142</v>
      </c>
      <c r="G204" s="15"/>
      <c r="H204" s="223">
        <v>27</v>
      </c>
      <c r="I204" s="224"/>
      <c r="J204" s="15"/>
      <c r="K204" s="15"/>
      <c r="L204" s="220"/>
      <c r="M204" s="225"/>
      <c r="N204" s="226"/>
      <c r="O204" s="226"/>
      <c r="P204" s="226"/>
      <c r="Q204" s="226"/>
      <c r="R204" s="226"/>
      <c r="S204" s="226"/>
      <c r="T204" s="22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21" t="s">
        <v>137</v>
      </c>
      <c r="AU204" s="221" t="s">
        <v>88</v>
      </c>
      <c r="AV204" s="15" t="s">
        <v>133</v>
      </c>
      <c r="AW204" s="15" t="s">
        <v>32</v>
      </c>
      <c r="AX204" s="15" t="s">
        <v>86</v>
      </c>
      <c r="AY204" s="221" t="s">
        <v>125</v>
      </c>
    </row>
    <row r="205" s="2" customFormat="1" ht="16.5" customHeight="1">
      <c r="A205" s="37"/>
      <c r="B205" s="187"/>
      <c r="C205" s="188" t="s">
        <v>7</v>
      </c>
      <c r="D205" s="188" t="s">
        <v>128</v>
      </c>
      <c r="E205" s="189" t="s">
        <v>371</v>
      </c>
      <c r="F205" s="190" t="s">
        <v>372</v>
      </c>
      <c r="G205" s="191" t="s">
        <v>286</v>
      </c>
      <c r="H205" s="192">
        <v>4</v>
      </c>
      <c r="I205" s="193"/>
      <c r="J205" s="194">
        <f>ROUND(I205*H205,2)</f>
        <v>0</v>
      </c>
      <c r="K205" s="190" t="s">
        <v>132</v>
      </c>
      <c r="L205" s="38"/>
      <c r="M205" s="195" t="s">
        <v>1</v>
      </c>
      <c r="N205" s="196" t="s">
        <v>43</v>
      </c>
      <c r="O205" s="76"/>
      <c r="P205" s="197">
        <f>O205*H205</f>
        <v>0</v>
      </c>
      <c r="Q205" s="197">
        <v>0</v>
      </c>
      <c r="R205" s="197">
        <f>Q205*H205</f>
        <v>0</v>
      </c>
      <c r="S205" s="197">
        <v>0</v>
      </c>
      <c r="T205" s="19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99" t="s">
        <v>133</v>
      </c>
      <c r="AT205" s="199" t="s">
        <v>128</v>
      </c>
      <c r="AU205" s="199" t="s">
        <v>88</v>
      </c>
      <c r="AY205" s="18" t="s">
        <v>125</v>
      </c>
      <c r="BE205" s="200">
        <f>IF(N205="základní",J205,0)</f>
        <v>0</v>
      </c>
      <c r="BF205" s="200">
        <f>IF(N205="snížená",J205,0)</f>
        <v>0</v>
      </c>
      <c r="BG205" s="200">
        <f>IF(N205="zákl. přenesená",J205,0)</f>
        <v>0</v>
      </c>
      <c r="BH205" s="200">
        <f>IF(N205="sníž. přenesená",J205,0)</f>
        <v>0</v>
      </c>
      <c r="BI205" s="200">
        <f>IF(N205="nulová",J205,0)</f>
        <v>0</v>
      </c>
      <c r="BJ205" s="18" t="s">
        <v>86</v>
      </c>
      <c r="BK205" s="200">
        <f>ROUND(I205*H205,2)</f>
        <v>0</v>
      </c>
      <c r="BL205" s="18" t="s">
        <v>133</v>
      </c>
      <c r="BM205" s="199" t="s">
        <v>373</v>
      </c>
    </row>
    <row r="206" s="2" customFormat="1">
      <c r="A206" s="37"/>
      <c r="B206" s="38"/>
      <c r="C206" s="37"/>
      <c r="D206" s="201" t="s">
        <v>135</v>
      </c>
      <c r="E206" s="37"/>
      <c r="F206" s="202" t="s">
        <v>374</v>
      </c>
      <c r="G206" s="37"/>
      <c r="H206" s="37"/>
      <c r="I206" s="123"/>
      <c r="J206" s="37"/>
      <c r="K206" s="37"/>
      <c r="L206" s="38"/>
      <c r="M206" s="203"/>
      <c r="N206" s="204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135</v>
      </c>
      <c r="AU206" s="18" t="s">
        <v>88</v>
      </c>
    </row>
    <row r="207" s="14" customFormat="1">
      <c r="A207" s="14"/>
      <c r="B207" s="212"/>
      <c r="C207" s="14"/>
      <c r="D207" s="201" t="s">
        <v>137</v>
      </c>
      <c r="E207" s="213" t="s">
        <v>1</v>
      </c>
      <c r="F207" s="214" t="s">
        <v>289</v>
      </c>
      <c r="G207" s="14"/>
      <c r="H207" s="215">
        <v>4</v>
      </c>
      <c r="I207" s="216"/>
      <c r="J207" s="14"/>
      <c r="K207" s="14"/>
      <c r="L207" s="212"/>
      <c r="M207" s="217"/>
      <c r="N207" s="218"/>
      <c r="O207" s="218"/>
      <c r="P207" s="218"/>
      <c r="Q207" s="218"/>
      <c r="R207" s="218"/>
      <c r="S207" s="218"/>
      <c r="T207" s="21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13" t="s">
        <v>137</v>
      </c>
      <c r="AU207" s="213" t="s">
        <v>88</v>
      </c>
      <c r="AV207" s="14" t="s">
        <v>88</v>
      </c>
      <c r="AW207" s="14" t="s">
        <v>32</v>
      </c>
      <c r="AX207" s="14" t="s">
        <v>78</v>
      </c>
      <c r="AY207" s="213" t="s">
        <v>125</v>
      </c>
    </row>
    <row r="208" s="15" customFormat="1">
      <c r="A208" s="15"/>
      <c r="B208" s="220"/>
      <c r="C208" s="15"/>
      <c r="D208" s="201" t="s">
        <v>137</v>
      </c>
      <c r="E208" s="221" t="s">
        <v>1</v>
      </c>
      <c r="F208" s="222" t="s">
        <v>142</v>
      </c>
      <c r="G208" s="15"/>
      <c r="H208" s="223">
        <v>4</v>
      </c>
      <c r="I208" s="224"/>
      <c r="J208" s="15"/>
      <c r="K208" s="15"/>
      <c r="L208" s="220"/>
      <c r="M208" s="225"/>
      <c r="N208" s="226"/>
      <c r="O208" s="226"/>
      <c r="P208" s="226"/>
      <c r="Q208" s="226"/>
      <c r="R208" s="226"/>
      <c r="S208" s="226"/>
      <c r="T208" s="227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21" t="s">
        <v>137</v>
      </c>
      <c r="AU208" s="221" t="s">
        <v>88</v>
      </c>
      <c r="AV208" s="15" t="s">
        <v>133</v>
      </c>
      <c r="AW208" s="15" t="s">
        <v>32</v>
      </c>
      <c r="AX208" s="15" t="s">
        <v>86</v>
      </c>
      <c r="AY208" s="221" t="s">
        <v>125</v>
      </c>
    </row>
    <row r="209" s="2" customFormat="1" ht="21.75" customHeight="1">
      <c r="A209" s="37"/>
      <c r="B209" s="187"/>
      <c r="C209" s="188" t="s">
        <v>266</v>
      </c>
      <c r="D209" s="188" t="s">
        <v>128</v>
      </c>
      <c r="E209" s="189" t="s">
        <v>375</v>
      </c>
      <c r="F209" s="190" t="s">
        <v>376</v>
      </c>
      <c r="G209" s="191" t="s">
        <v>286</v>
      </c>
      <c r="H209" s="192">
        <v>36</v>
      </c>
      <c r="I209" s="193"/>
      <c r="J209" s="194">
        <f>ROUND(I209*H209,2)</f>
        <v>0</v>
      </c>
      <c r="K209" s="190" t="s">
        <v>132</v>
      </c>
      <c r="L209" s="38"/>
      <c r="M209" s="195" t="s">
        <v>1</v>
      </c>
      <c r="N209" s="196" t="s">
        <v>43</v>
      </c>
      <c r="O209" s="76"/>
      <c r="P209" s="197">
        <f>O209*H209</f>
        <v>0</v>
      </c>
      <c r="Q209" s="197">
        <v>0</v>
      </c>
      <c r="R209" s="197">
        <f>Q209*H209</f>
        <v>0</v>
      </c>
      <c r="S209" s="197">
        <v>0</v>
      </c>
      <c r="T209" s="19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99" t="s">
        <v>133</v>
      </c>
      <c r="AT209" s="199" t="s">
        <v>128</v>
      </c>
      <c r="AU209" s="199" t="s">
        <v>88</v>
      </c>
      <c r="AY209" s="18" t="s">
        <v>125</v>
      </c>
      <c r="BE209" s="200">
        <f>IF(N209="základní",J209,0)</f>
        <v>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8" t="s">
        <v>86</v>
      </c>
      <c r="BK209" s="200">
        <f>ROUND(I209*H209,2)</f>
        <v>0</v>
      </c>
      <c r="BL209" s="18" t="s">
        <v>133</v>
      </c>
      <c r="BM209" s="199" t="s">
        <v>377</v>
      </c>
    </row>
    <row r="210" s="2" customFormat="1">
      <c r="A210" s="37"/>
      <c r="B210" s="38"/>
      <c r="C210" s="37"/>
      <c r="D210" s="201" t="s">
        <v>135</v>
      </c>
      <c r="E210" s="37"/>
      <c r="F210" s="202" t="s">
        <v>378</v>
      </c>
      <c r="G210" s="37"/>
      <c r="H210" s="37"/>
      <c r="I210" s="123"/>
      <c r="J210" s="37"/>
      <c r="K210" s="37"/>
      <c r="L210" s="38"/>
      <c r="M210" s="203"/>
      <c r="N210" s="204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135</v>
      </c>
      <c r="AU210" s="18" t="s">
        <v>88</v>
      </c>
    </row>
    <row r="211" s="14" customFormat="1">
      <c r="A211" s="14"/>
      <c r="B211" s="212"/>
      <c r="C211" s="14"/>
      <c r="D211" s="201" t="s">
        <v>137</v>
      </c>
      <c r="E211" s="213" t="s">
        <v>1</v>
      </c>
      <c r="F211" s="214" t="s">
        <v>344</v>
      </c>
      <c r="G211" s="14"/>
      <c r="H211" s="215">
        <v>36</v>
      </c>
      <c r="I211" s="216"/>
      <c r="J211" s="14"/>
      <c r="K211" s="14"/>
      <c r="L211" s="212"/>
      <c r="M211" s="217"/>
      <c r="N211" s="218"/>
      <c r="O211" s="218"/>
      <c r="P211" s="218"/>
      <c r="Q211" s="218"/>
      <c r="R211" s="218"/>
      <c r="S211" s="218"/>
      <c r="T211" s="21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13" t="s">
        <v>137</v>
      </c>
      <c r="AU211" s="213" t="s">
        <v>88</v>
      </c>
      <c r="AV211" s="14" t="s">
        <v>88</v>
      </c>
      <c r="AW211" s="14" t="s">
        <v>32</v>
      </c>
      <c r="AX211" s="14" t="s">
        <v>78</v>
      </c>
      <c r="AY211" s="213" t="s">
        <v>125</v>
      </c>
    </row>
    <row r="212" s="15" customFormat="1">
      <c r="A212" s="15"/>
      <c r="B212" s="220"/>
      <c r="C212" s="15"/>
      <c r="D212" s="201" t="s">
        <v>137</v>
      </c>
      <c r="E212" s="221" t="s">
        <v>1</v>
      </c>
      <c r="F212" s="222" t="s">
        <v>142</v>
      </c>
      <c r="G212" s="15"/>
      <c r="H212" s="223">
        <v>36</v>
      </c>
      <c r="I212" s="224"/>
      <c r="J212" s="15"/>
      <c r="K212" s="15"/>
      <c r="L212" s="220"/>
      <c r="M212" s="225"/>
      <c r="N212" s="226"/>
      <c r="O212" s="226"/>
      <c r="P212" s="226"/>
      <c r="Q212" s="226"/>
      <c r="R212" s="226"/>
      <c r="S212" s="226"/>
      <c r="T212" s="227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21" t="s">
        <v>137</v>
      </c>
      <c r="AU212" s="221" t="s">
        <v>88</v>
      </c>
      <c r="AV212" s="15" t="s">
        <v>133</v>
      </c>
      <c r="AW212" s="15" t="s">
        <v>32</v>
      </c>
      <c r="AX212" s="15" t="s">
        <v>86</v>
      </c>
      <c r="AY212" s="221" t="s">
        <v>125</v>
      </c>
    </row>
    <row r="213" s="2" customFormat="1" ht="16.5" customHeight="1">
      <c r="A213" s="37"/>
      <c r="B213" s="187"/>
      <c r="C213" s="188" t="s">
        <v>275</v>
      </c>
      <c r="D213" s="188" t="s">
        <v>128</v>
      </c>
      <c r="E213" s="189" t="s">
        <v>379</v>
      </c>
      <c r="F213" s="190" t="s">
        <v>380</v>
      </c>
      <c r="G213" s="191" t="s">
        <v>286</v>
      </c>
      <c r="H213" s="192">
        <v>3</v>
      </c>
      <c r="I213" s="193"/>
      <c r="J213" s="194">
        <f>ROUND(I213*H213,2)</f>
        <v>0</v>
      </c>
      <c r="K213" s="190" t="s">
        <v>132</v>
      </c>
      <c r="L213" s="38"/>
      <c r="M213" s="195" t="s">
        <v>1</v>
      </c>
      <c r="N213" s="196" t="s">
        <v>43</v>
      </c>
      <c r="O213" s="76"/>
      <c r="P213" s="197">
        <f>O213*H213</f>
        <v>0</v>
      </c>
      <c r="Q213" s="197">
        <v>0</v>
      </c>
      <c r="R213" s="197">
        <f>Q213*H213</f>
        <v>0</v>
      </c>
      <c r="S213" s="197">
        <v>0</v>
      </c>
      <c r="T213" s="19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99" t="s">
        <v>133</v>
      </c>
      <c r="AT213" s="199" t="s">
        <v>128</v>
      </c>
      <c r="AU213" s="199" t="s">
        <v>88</v>
      </c>
      <c r="AY213" s="18" t="s">
        <v>125</v>
      </c>
      <c r="BE213" s="200">
        <f>IF(N213="základní",J213,0)</f>
        <v>0</v>
      </c>
      <c r="BF213" s="200">
        <f>IF(N213="snížená",J213,0)</f>
        <v>0</v>
      </c>
      <c r="BG213" s="200">
        <f>IF(N213="zákl. přenesená",J213,0)</f>
        <v>0</v>
      </c>
      <c r="BH213" s="200">
        <f>IF(N213="sníž. přenesená",J213,0)</f>
        <v>0</v>
      </c>
      <c r="BI213" s="200">
        <f>IF(N213="nulová",J213,0)</f>
        <v>0</v>
      </c>
      <c r="BJ213" s="18" t="s">
        <v>86</v>
      </c>
      <c r="BK213" s="200">
        <f>ROUND(I213*H213,2)</f>
        <v>0</v>
      </c>
      <c r="BL213" s="18" t="s">
        <v>133</v>
      </c>
      <c r="BM213" s="199" t="s">
        <v>381</v>
      </c>
    </row>
    <row r="214" s="2" customFormat="1">
      <c r="A214" s="37"/>
      <c r="B214" s="38"/>
      <c r="C214" s="37"/>
      <c r="D214" s="201" t="s">
        <v>135</v>
      </c>
      <c r="E214" s="37"/>
      <c r="F214" s="202" t="s">
        <v>382</v>
      </c>
      <c r="G214" s="37"/>
      <c r="H214" s="37"/>
      <c r="I214" s="123"/>
      <c r="J214" s="37"/>
      <c r="K214" s="37"/>
      <c r="L214" s="38"/>
      <c r="M214" s="203"/>
      <c r="N214" s="204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135</v>
      </c>
      <c r="AU214" s="18" t="s">
        <v>88</v>
      </c>
    </row>
    <row r="215" s="14" customFormat="1">
      <c r="A215" s="14"/>
      <c r="B215" s="212"/>
      <c r="C215" s="14"/>
      <c r="D215" s="201" t="s">
        <v>137</v>
      </c>
      <c r="E215" s="213" t="s">
        <v>1</v>
      </c>
      <c r="F215" s="214" t="s">
        <v>349</v>
      </c>
      <c r="G215" s="14"/>
      <c r="H215" s="215">
        <v>3</v>
      </c>
      <c r="I215" s="216"/>
      <c r="J215" s="14"/>
      <c r="K215" s="14"/>
      <c r="L215" s="212"/>
      <c r="M215" s="217"/>
      <c r="N215" s="218"/>
      <c r="O215" s="218"/>
      <c r="P215" s="218"/>
      <c r="Q215" s="218"/>
      <c r="R215" s="218"/>
      <c r="S215" s="218"/>
      <c r="T215" s="21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3" t="s">
        <v>137</v>
      </c>
      <c r="AU215" s="213" t="s">
        <v>88</v>
      </c>
      <c r="AV215" s="14" t="s">
        <v>88</v>
      </c>
      <c r="AW215" s="14" t="s">
        <v>32</v>
      </c>
      <c r="AX215" s="14" t="s">
        <v>78</v>
      </c>
      <c r="AY215" s="213" t="s">
        <v>125</v>
      </c>
    </row>
    <row r="216" s="15" customFormat="1">
      <c r="A216" s="15"/>
      <c r="B216" s="220"/>
      <c r="C216" s="15"/>
      <c r="D216" s="201" t="s">
        <v>137</v>
      </c>
      <c r="E216" s="221" t="s">
        <v>1</v>
      </c>
      <c r="F216" s="222" t="s">
        <v>142</v>
      </c>
      <c r="G216" s="15"/>
      <c r="H216" s="223">
        <v>3</v>
      </c>
      <c r="I216" s="224"/>
      <c r="J216" s="15"/>
      <c r="K216" s="15"/>
      <c r="L216" s="220"/>
      <c r="M216" s="225"/>
      <c r="N216" s="226"/>
      <c r="O216" s="226"/>
      <c r="P216" s="226"/>
      <c r="Q216" s="226"/>
      <c r="R216" s="226"/>
      <c r="S216" s="226"/>
      <c r="T216" s="22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21" t="s">
        <v>137</v>
      </c>
      <c r="AU216" s="221" t="s">
        <v>88</v>
      </c>
      <c r="AV216" s="15" t="s">
        <v>133</v>
      </c>
      <c r="AW216" s="15" t="s">
        <v>32</v>
      </c>
      <c r="AX216" s="15" t="s">
        <v>86</v>
      </c>
      <c r="AY216" s="221" t="s">
        <v>125</v>
      </c>
    </row>
    <row r="217" s="2" customFormat="1" ht="21.75" customHeight="1">
      <c r="A217" s="37"/>
      <c r="B217" s="187"/>
      <c r="C217" s="188" t="s">
        <v>383</v>
      </c>
      <c r="D217" s="188" t="s">
        <v>128</v>
      </c>
      <c r="E217" s="189" t="s">
        <v>384</v>
      </c>
      <c r="F217" s="190" t="s">
        <v>385</v>
      </c>
      <c r="G217" s="191" t="s">
        <v>286</v>
      </c>
      <c r="H217" s="192">
        <v>27</v>
      </c>
      <c r="I217" s="193"/>
      <c r="J217" s="194">
        <f>ROUND(I217*H217,2)</f>
        <v>0</v>
      </c>
      <c r="K217" s="190" t="s">
        <v>132</v>
      </c>
      <c r="L217" s="38"/>
      <c r="M217" s="195" t="s">
        <v>1</v>
      </c>
      <c r="N217" s="196" t="s">
        <v>43</v>
      </c>
      <c r="O217" s="76"/>
      <c r="P217" s="197">
        <f>O217*H217</f>
        <v>0</v>
      </c>
      <c r="Q217" s="197">
        <v>0</v>
      </c>
      <c r="R217" s="197">
        <f>Q217*H217</f>
        <v>0</v>
      </c>
      <c r="S217" s="197">
        <v>0</v>
      </c>
      <c r="T217" s="19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99" t="s">
        <v>133</v>
      </c>
      <c r="AT217" s="199" t="s">
        <v>128</v>
      </c>
      <c r="AU217" s="199" t="s">
        <v>88</v>
      </c>
      <c r="AY217" s="18" t="s">
        <v>125</v>
      </c>
      <c r="BE217" s="200">
        <f>IF(N217="základní",J217,0)</f>
        <v>0</v>
      </c>
      <c r="BF217" s="200">
        <f>IF(N217="snížená",J217,0)</f>
        <v>0</v>
      </c>
      <c r="BG217" s="200">
        <f>IF(N217="zákl. přenesená",J217,0)</f>
        <v>0</v>
      </c>
      <c r="BH217" s="200">
        <f>IF(N217="sníž. přenesená",J217,0)</f>
        <v>0</v>
      </c>
      <c r="BI217" s="200">
        <f>IF(N217="nulová",J217,0)</f>
        <v>0</v>
      </c>
      <c r="BJ217" s="18" t="s">
        <v>86</v>
      </c>
      <c r="BK217" s="200">
        <f>ROUND(I217*H217,2)</f>
        <v>0</v>
      </c>
      <c r="BL217" s="18" t="s">
        <v>133</v>
      </c>
      <c r="BM217" s="199" t="s">
        <v>386</v>
      </c>
    </row>
    <row r="218" s="2" customFormat="1">
      <c r="A218" s="37"/>
      <c r="B218" s="38"/>
      <c r="C218" s="37"/>
      <c r="D218" s="201" t="s">
        <v>135</v>
      </c>
      <c r="E218" s="37"/>
      <c r="F218" s="202" t="s">
        <v>387</v>
      </c>
      <c r="G218" s="37"/>
      <c r="H218" s="37"/>
      <c r="I218" s="123"/>
      <c r="J218" s="37"/>
      <c r="K218" s="37"/>
      <c r="L218" s="38"/>
      <c r="M218" s="203"/>
      <c r="N218" s="204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135</v>
      </c>
      <c r="AU218" s="18" t="s">
        <v>88</v>
      </c>
    </row>
    <row r="219" s="14" customFormat="1">
      <c r="A219" s="14"/>
      <c r="B219" s="212"/>
      <c r="C219" s="14"/>
      <c r="D219" s="201" t="s">
        <v>137</v>
      </c>
      <c r="E219" s="213" t="s">
        <v>1</v>
      </c>
      <c r="F219" s="214" t="s">
        <v>354</v>
      </c>
      <c r="G219" s="14"/>
      <c r="H219" s="215">
        <v>27</v>
      </c>
      <c r="I219" s="216"/>
      <c r="J219" s="14"/>
      <c r="K219" s="14"/>
      <c r="L219" s="212"/>
      <c r="M219" s="217"/>
      <c r="N219" s="218"/>
      <c r="O219" s="218"/>
      <c r="P219" s="218"/>
      <c r="Q219" s="218"/>
      <c r="R219" s="218"/>
      <c r="S219" s="218"/>
      <c r="T219" s="21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3" t="s">
        <v>137</v>
      </c>
      <c r="AU219" s="213" t="s">
        <v>88</v>
      </c>
      <c r="AV219" s="14" t="s">
        <v>88</v>
      </c>
      <c r="AW219" s="14" t="s">
        <v>32</v>
      </c>
      <c r="AX219" s="14" t="s">
        <v>78</v>
      </c>
      <c r="AY219" s="213" t="s">
        <v>125</v>
      </c>
    </row>
    <row r="220" s="15" customFormat="1">
      <c r="A220" s="15"/>
      <c r="B220" s="220"/>
      <c r="C220" s="15"/>
      <c r="D220" s="201" t="s">
        <v>137</v>
      </c>
      <c r="E220" s="221" t="s">
        <v>1</v>
      </c>
      <c r="F220" s="222" t="s">
        <v>142</v>
      </c>
      <c r="G220" s="15"/>
      <c r="H220" s="223">
        <v>27</v>
      </c>
      <c r="I220" s="224"/>
      <c r="J220" s="15"/>
      <c r="K220" s="15"/>
      <c r="L220" s="220"/>
      <c r="M220" s="225"/>
      <c r="N220" s="226"/>
      <c r="O220" s="226"/>
      <c r="P220" s="226"/>
      <c r="Q220" s="226"/>
      <c r="R220" s="226"/>
      <c r="S220" s="226"/>
      <c r="T220" s="22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21" t="s">
        <v>137</v>
      </c>
      <c r="AU220" s="221" t="s">
        <v>88</v>
      </c>
      <c r="AV220" s="15" t="s">
        <v>133</v>
      </c>
      <c r="AW220" s="15" t="s">
        <v>32</v>
      </c>
      <c r="AX220" s="15" t="s">
        <v>86</v>
      </c>
      <c r="AY220" s="221" t="s">
        <v>125</v>
      </c>
    </row>
    <row r="221" s="2" customFormat="1" ht="16.5" customHeight="1">
      <c r="A221" s="37"/>
      <c r="B221" s="187"/>
      <c r="C221" s="188" t="s">
        <v>388</v>
      </c>
      <c r="D221" s="188" t="s">
        <v>128</v>
      </c>
      <c r="E221" s="189" t="s">
        <v>143</v>
      </c>
      <c r="F221" s="190" t="s">
        <v>144</v>
      </c>
      <c r="G221" s="191" t="s">
        <v>145</v>
      </c>
      <c r="H221" s="192">
        <v>77.349999999999994</v>
      </c>
      <c r="I221" s="193"/>
      <c r="J221" s="194">
        <f>ROUND(I221*H221,2)</f>
        <v>0</v>
      </c>
      <c r="K221" s="190" t="s">
        <v>132</v>
      </c>
      <c r="L221" s="38"/>
      <c r="M221" s="195" t="s">
        <v>1</v>
      </c>
      <c r="N221" s="196" t="s">
        <v>43</v>
      </c>
      <c r="O221" s="76"/>
      <c r="P221" s="197">
        <f>O221*H221</f>
        <v>0</v>
      </c>
      <c r="Q221" s="197">
        <v>1.2950000000000001E-06</v>
      </c>
      <c r="R221" s="197">
        <f>Q221*H221</f>
        <v>0.00010016825</v>
      </c>
      <c r="S221" s="197">
        <v>0</v>
      </c>
      <c r="T221" s="198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99" t="s">
        <v>133</v>
      </c>
      <c r="AT221" s="199" t="s">
        <v>128</v>
      </c>
      <c r="AU221" s="199" t="s">
        <v>88</v>
      </c>
      <c r="AY221" s="18" t="s">
        <v>125</v>
      </c>
      <c r="BE221" s="200">
        <f>IF(N221="základní",J221,0)</f>
        <v>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8" t="s">
        <v>86</v>
      </c>
      <c r="BK221" s="200">
        <f>ROUND(I221*H221,2)</f>
        <v>0</v>
      </c>
      <c r="BL221" s="18" t="s">
        <v>133</v>
      </c>
      <c r="BM221" s="199" t="s">
        <v>389</v>
      </c>
    </row>
    <row r="222" s="2" customFormat="1">
      <c r="A222" s="37"/>
      <c r="B222" s="38"/>
      <c r="C222" s="37"/>
      <c r="D222" s="201" t="s">
        <v>135</v>
      </c>
      <c r="E222" s="37"/>
      <c r="F222" s="202" t="s">
        <v>147</v>
      </c>
      <c r="G222" s="37"/>
      <c r="H222" s="37"/>
      <c r="I222" s="123"/>
      <c r="J222" s="37"/>
      <c r="K222" s="37"/>
      <c r="L222" s="38"/>
      <c r="M222" s="203"/>
      <c r="N222" s="204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135</v>
      </c>
      <c r="AU222" s="18" t="s">
        <v>88</v>
      </c>
    </row>
    <row r="223" s="13" customFormat="1">
      <c r="A223" s="13"/>
      <c r="B223" s="205"/>
      <c r="C223" s="13"/>
      <c r="D223" s="201" t="s">
        <v>137</v>
      </c>
      <c r="E223" s="206" t="s">
        <v>1</v>
      </c>
      <c r="F223" s="207" t="s">
        <v>144</v>
      </c>
      <c r="G223" s="13"/>
      <c r="H223" s="206" t="s">
        <v>1</v>
      </c>
      <c r="I223" s="208"/>
      <c r="J223" s="13"/>
      <c r="K223" s="13"/>
      <c r="L223" s="205"/>
      <c r="M223" s="209"/>
      <c r="N223" s="210"/>
      <c r="O223" s="210"/>
      <c r="P223" s="210"/>
      <c r="Q223" s="210"/>
      <c r="R223" s="210"/>
      <c r="S223" s="210"/>
      <c r="T223" s="21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06" t="s">
        <v>137</v>
      </c>
      <c r="AU223" s="206" t="s">
        <v>88</v>
      </c>
      <c r="AV223" s="13" t="s">
        <v>86</v>
      </c>
      <c r="AW223" s="13" t="s">
        <v>32</v>
      </c>
      <c r="AX223" s="13" t="s">
        <v>78</v>
      </c>
      <c r="AY223" s="206" t="s">
        <v>125</v>
      </c>
    </row>
    <row r="224" s="14" customFormat="1">
      <c r="A224" s="14"/>
      <c r="B224" s="212"/>
      <c r="C224" s="14"/>
      <c r="D224" s="201" t="s">
        <v>137</v>
      </c>
      <c r="E224" s="213" t="s">
        <v>1</v>
      </c>
      <c r="F224" s="214" t="s">
        <v>390</v>
      </c>
      <c r="G224" s="14"/>
      <c r="H224" s="215">
        <v>77.349999999999994</v>
      </c>
      <c r="I224" s="216"/>
      <c r="J224" s="14"/>
      <c r="K224" s="14"/>
      <c r="L224" s="212"/>
      <c r="M224" s="217"/>
      <c r="N224" s="218"/>
      <c r="O224" s="218"/>
      <c r="P224" s="218"/>
      <c r="Q224" s="218"/>
      <c r="R224" s="218"/>
      <c r="S224" s="218"/>
      <c r="T224" s="21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3" t="s">
        <v>137</v>
      </c>
      <c r="AU224" s="213" t="s">
        <v>88</v>
      </c>
      <c r="AV224" s="14" t="s">
        <v>88</v>
      </c>
      <c r="AW224" s="14" t="s">
        <v>32</v>
      </c>
      <c r="AX224" s="14" t="s">
        <v>78</v>
      </c>
      <c r="AY224" s="213" t="s">
        <v>125</v>
      </c>
    </row>
    <row r="225" s="15" customFormat="1">
      <c r="A225" s="15"/>
      <c r="B225" s="220"/>
      <c r="C225" s="15"/>
      <c r="D225" s="201" t="s">
        <v>137</v>
      </c>
      <c r="E225" s="221" t="s">
        <v>1</v>
      </c>
      <c r="F225" s="222" t="s">
        <v>142</v>
      </c>
      <c r="G225" s="15"/>
      <c r="H225" s="223">
        <v>77.349999999999994</v>
      </c>
      <c r="I225" s="224"/>
      <c r="J225" s="15"/>
      <c r="K225" s="15"/>
      <c r="L225" s="220"/>
      <c r="M225" s="225"/>
      <c r="N225" s="226"/>
      <c r="O225" s="226"/>
      <c r="P225" s="226"/>
      <c r="Q225" s="226"/>
      <c r="R225" s="226"/>
      <c r="S225" s="226"/>
      <c r="T225" s="227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21" t="s">
        <v>137</v>
      </c>
      <c r="AU225" s="221" t="s">
        <v>88</v>
      </c>
      <c r="AV225" s="15" t="s">
        <v>133</v>
      </c>
      <c r="AW225" s="15" t="s">
        <v>32</v>
      </c>
      <c r="AX225" s="15" t="s">
        <v>86</v>
      </c>
      <c r="AY225" s="221" t="s">
        <v>125</v>
      </c>
    </row>
    <row r="226" s="2" customFormat="1" ht="21.75" customHeight="1">
      <c r="A226" s="37"/>
      <c r="B226" s="187"/>
      <c r="C226" s="188" t="s">
        <v>391</v>
      </c>
      <c r="D226" s="188" t="s">
        <v>128</v>
      </c>
      <c r="E226" s="189" t="s">
        <v>150</v>
      </c>
      <c r="F226" s="190" t="s">
        <v>151</v>
      </c>
      <c r="G226" s="191" t="s">
        <v>152</v>
      </c>
      <c r="H226" s="192">
        <v>249.07499999999999</v>
      </c>
      <c r="I226" s="193"/>
      <c r="J226" s="194">
        <f>ROUND(I226*H226,2)</f>
        <v>0</v>
      </c>
      <c r="K226" s="190" t="s">
        <v>132</v>
      </c>
      <c r="L226" s="38"/>
      <c r="M226" s="195" t="s">
        <v>1</v>
      </c>
      <c r="N226" s="196" t="s">
        <v>43</v>
      </c>
      <c r="O226" s="76"/>
      <c r="P226" s="197">
        <f>O226*H226</f>
        <v>0</v>
      </c>
      <c r="Q226" s="197">
        <v>0</v>
      </c>
      <c r="R226" s="197">
        <f>Q226*H226</f>
        <v>0</v>
      </c>
      <c r="S226" s="197">
        <v>0</v>
      </c>
      <c r="T226" s="19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99" t="s">
        <v>133</v>
      </c>
      <c r="AT226" s="199" t="s">
        <v>128</v>
      </c>
      <c r="AU226" s="199" t="s">
        <v>88</v>
      </c>
      <c r="AY226" s="18" t="s">
        <v>125</v>
      </c>
      <c r="BE226" s="200">
        <f>IF(N226="základní",J226,0)</f>
        <v>0</v>
      </c>
      <c r="BF226" s="200">
        <f>IF(N226="snížená",J226,0)</f>
        <v>0</v>
      </c>
      <c r="BG226" s="200">
        <f>IF(N226="zákl. přenesená",J226,0)</f>
        <v>0</v>
      </c>
      <c r="BH226" s="200">
        <f>IF(N226="sníž. přenesená",J226,0)</f>
        <v>0</v>
      </c>
      <c r="BI226" s="200">
        <f>IF(N226="nulová",J226,0)</f>
        <v>0</v>
      </c>
      <c r="BJ226" s="18" t="s">
        <v>86</v>
      </c>
      <c r="BK226" s="200">
        <f>ROUND(I226*H226,2)</f>
        <v>0</v>
      </c>
      <c r="BL226" s="18" t="s">
        <v>133</v>
      </c>
      <c r="BM226" s="199" t="s">
        <v>392</v>
      </c>
    </row>
    <row r="227" s="2" customFormat="1">
      <c r="A227" s="37"/>
      <c r="B227" s="38"/>
      <c r="C227" s="37"/>
      <c r="D227" s="201" t="s">
        <v>135</v>
      </c>
      <c r="E227" s="37"/>
      <c r="F227" s="202" t="s">
        <v>154</v>
      </c>
      <c r="G227" s="37"/>
      <c r="H227" s="37"/>
      <c r="I227" s="123"/>
      <c r="J227" s="37"/>
      <c r="K227" s="37"/>
      <c r="L227" s="38"/>
      <c r="M227" s="203"/>
      <c r="N227" s="204"/>
      <c r="O227" s="76"/>
      <c r="P227" s="76"/>
      <c r="Q227" s="76"/>
      <c r="R227" s="76"/>
      <c r="S227" s="76"/>
      <c r="T227" s="77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135</v>
      </c>
      <c r="AU227" s="18" t="s">
        <v>88</v>
      </c>
    </row>
    <row r="228" s="13" customFormat="1">
      <c r="A228" s="13"/>
      <c r="B228" s="205"/>
      <c r="C228" s="13"/>
      <c r="D228" s="201" t="s">
        <v>137</v>
      </c>
      <c r="E228" s="206" t="s">
        <v>1</v>
      </c>
      <c r="F228" s="207" t="s">
        <v>155</v>
      </c>
      <c r="G228" s="13"/>
      <c r="H228" s="206" t="s">
        <v>1</v>
      </c>
      <c r="I228" s="208"/>
      <c r="J228" s="13"/>
      <c r="K228" s="13"/>
      <c r="L228" s="205"/>
      <c r="M228" s="209"/>
      <c r="N228" s="210"/>
      <c r="O228" s="210"/>
      <c r="P228" s="210"/>
      <c r="Q228" s="210"/>
      <c r="R228" s="210"/>
      <c r="S228" s="210"/>
      <c r="T228" s="21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06" t="s">
        <v>137</v>
      </c>
      <c r="AU228" s="206" t="s">
        <v>88</v>
      </c>
      <c r="AV228" s="13" t="s">
        <v>86</v>
      </c>
      <c r="AW228" s="13" t="s">
        <v>32</v>
      </c>
      <c r="AX228" s="13" t="s">
        <v>78</v>
      </c>
      <c r="AY228" s="206" t="s">
        <v>125</v>
      </c>
    </row>
    <row r="229" s="14" customFormat="1">
      <c r="A229" s="14"/>
      <c r="B229" s="212"/>
      <c r="C229" s="14"/>
      <c r="D229" s="201" t="s">
        <v>137</v>
      </c>
      <c r="E229" s="213" t="s">
        <v>1</v>
      </c>
      <c r="F229" s="214" t="s">
        <v>393</v>
      </c>
      <c r="G229" s="14"/>
      <c r="H229" s="215">
        <v>249.07499999999999</v>
      </c>
      <c r="I229" s="216"/>
      <c r="J229" s="14"/>
      <c r="K229" s="14"/>
      <c r="L229" s="212"/>
      <c r="M229" s="217"/>
      <c r="N229" s="218"/>
      <c r="O229" s="218"/>
      <c r="P229" s="218"/>
      <c r="Q229" s="218"/>
      <c r="R229" s="218"/>
      <c r="S229" s="218"/>
      <c r="T229" s="21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13" t="s">
        <v>137</v>
      </c>
      <c r="AU229" s="213" t="s">
        <v>88</v>
      </c>
      <c r="AV229" s="14" t="s">
        <v>88</v>
      </c>
      <c r="AW229" s="14" t="s">
        <v>32</v>
      </c>
      <c r="AX229" s="14" t="s">
        <v>78</v>
      </c>
      <c r="AY229" s="213" t="s">
        <v>125</v>
      </c>
    </row>
    <row r="230" s="15" customFormat="1">
      <c r="A230" s="15"/>
      <c r="B230" s="220"/>
      <c r="C230" s="15"/>
      <c r="D230" s="201" t="s">
        <v>137</v>
      </c>
      <c r="E230" s="221" t="s">
        <v>1</v>
      </c>
      <c r="F230" s="222" t="s">
        <v>142</v>
      </c>
      <c r="G230" s="15"/>
      <c r="H230" s="223">
        <v>249.07499999999999</v>
      </c>
      <c r="I230" s="224"/>
      <c r="J230" s="15"/>
      <c r="K230" s="15"/>
      <c r="L230" s="220"/>
      <c r="M230" s="225"/>
      <c r="N230" s="226"/>
      <c r="O230" s="226"/>
      <c r="P230" s="226"/>
      <c r="Q230" s="226"/>
      <c r="R230" s="226"/>
      <c r="S230" s="226"/>
      <c r="T230" s="22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21" t="s">
        <v>137</v>
      </c>
      <c r="AU230" s="221" t="s">
        <v>88</v>
      </c>
      <c r="AV230" s="15" t="s">
        <v>133</v>
      </c>
      <c r="AW230" s="15" t="s">
        <v>32</v>
      </c>
      <c r="AX230" s="15" t="s">
        <v>86</v>
      </c>
      <c r="AY230" s="221" t="s">
        <v>125</v>
      </c>
    </row>
    <row r="231" s="2" customFormat="1" ht="16.5" customHeight="1">
      <c r="A231" s="37"/>
      <c r="B231" s="187"/>
      <c r="C231" s="188" t="s">
        <v>394</v>
      </c>
      <c r="D231" s="188" t="s">
        <v>128</v>
      </c>
      <c r="E231" s="189" t="s">
        <v>157</v>
      </c>
      <c r="F231" s="190" t="s">
        <v>158</v>
      </c>
      <c r="G231" s="191" t="s">
        <v>152</v>
      </c>
      <c r="H231" s="192">
        <v>4732.4250000000002</v>
      </c>
      <c r="I231" s="193"/>
      <c r="J231" s="194">
        <f>ROUND(I231*H231,2)</f>
        <v>0</v>
      </c>
      <c r="K231" s="190" t="s">
        <v>132</v>
      </c>
      <c r="L231" s="38"/>
      <c r="M231" s="195" t="s">
        <v>1</v>
      </c>
      <c r="N231" s="196" t="s">
        <v>43</v>
      </c>
      <c r="O231" s="76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99" t="s">
        <v>133</v>
      </c>
      <c r="AT231" s="199" t="s">
        <v>128</v>
      </c>
      <c r="AU231" s="199" t="s">
        <v>88</v>
      </c>
      <c r="AY231" s="18" t="s">
        <v>125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8" t="s">
        <v>86</v>
      </c>
      <c r="BK231" s="200">
        <f>ROUND(I231*H231,2)</f>
        <v>0</v>
      </c>
      <c r="BL231" s="18" t="s">
        <v>133</v>
      </c>
      <c r="BM231" s="199" t="s">
        <v>395</v>
      </c>
    </row>
    <row r="232" s="2" customFormat="1">
      <c r="A232" s="37"/>
      <c r="B232" s="38"/>
      <c r="C232" s="37"/>
      <c r="D232" s="201" t="s">
        <v>135</v>
      </c>
      <c r="E232" s="37"/>
      <c r="F232" s="202" t="s">
        <v>160</v>
      </c>
      <c r="G232" s="37"/>
      <c r="H232" s="37"/>
      <c r="I232" s="123"/>
      <c r="J232" s="37"/>
      <c r="K232" s="37"/>
      <c r="L232" s="38"/>
      <c r="M232" s="203"/>
      <c r="N232" s="204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135</v>
      </c>
      <c r="AU232" s="18" t="s">
        <v>88</v>
      </c>
    </row>
    <row r="233" s="13" customFormat="1">
      <c r="A233" s="13"/>
      <c r="B233" s="205"/>
      <c r="C233" s="13"/>
      <c r="D233" s="201" t="s">
        <v>137</v>
      </c>
      <c r="E233" s="206" t="s">
        <v>1</v>
      </c>
      <c r="F233" s="207" t="s">
        <v>155</v>
      </c>
      <c r="G233" s="13"/>
      <c r="H233" s="206" t="s">
        <v>1</v>
      </c>
      <c r="I233" s="208"/>
      <c r="J233" s="13"/>
      <c r="K233" s="13"/>
      <c r="L233" s="205"/>
      <c r="M233" s="209"/>
      <c r="N233" s="210"/>
      <c r="O233" s="210"/>
      <c r="P233" s="210"/>
      <c r="Q233" s="210"/>
      <c r="R233" s="210"/>
      <c r="S233" s="210"/>
      <c r="T233" s="21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06" t="s">
        <v>137</v>
      </c>
      <c r="AU233" s="206" t="s">
        <v>88</v>
      </c>
      <c r="AV233" s="13" t="s">
        <v>86</v>
      </c>
      <c r="AW233" s="13" t="s">
        <v>32</v>
      </c>
      <c r="AX233" s="13" t="s">
        <v>78</v>
      </c>
      <c r="AY233" s="206" t="s">
        <v>125</v>
      </c>
    </row>
    <row r="234" s="14" customFormat="1">
      <c r="A234" s="14"/>
      <c r="B234" s="212"/>
      <c r="C234" s="14"/>
      <c r="D234" s="201" t="s">
        <v>137</v>
      </c>
      <c r="E234" s="213" t="s">
        <v>1</v>
      </c>
      <c r="F234" s="214" t="s">
        <v>396</v>
      </c>
      <c r="G234" s="14"/>
      <c r="H234" s="215">
        <v>4732.4250000000002</v>
      </c>
      <c r="I234" s="216"/>
      <c r="J234" s="14"/>
      <c r="K234" s="14"/>
      <c r="L234" s="212"/>
      <c r="M234" s="217"/>
      <c r="N234" s="218"/>
      <c r="O234" s="218"/>
      <c r="P234" s="218"/>
      <c r="Q234" s="218"/>
      <c r="R234" s="218"/>
      <c r="S234" s="218"/>
      <c r="T234" s="21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13" t="s">
        <v>137</v>
      </c>
      <c r="AU234" s="213" t="s">
        <v>88</v>
      </c>
      <c r="AV234" s="14" t="s">
        <v>88</v>
      </c>
      <c r="AW234" s="14" t="s">
        <v>32</v>
      </c>
      <c r="AX234" s="14" t="s">
        <v>78</v>
      </c>
      <c r="AY234" s="213" t="s">
        <v>125</v>
      </c>
    </row>
    <row r="235" s="15" customFormat="1">
      <c r="A235" s="15"/>
      <c r="B235" s="220"/>
      <c r="C235" s="15"/>
      <c r="D235" s="201" t="s">
        <v>137</v>
      </c>
      <c r="E235" s="221" t="s">
        <v>1</v>
      </c>
      <c r="F235" s="222" t="s">
        <v>142</v>
      </c>
      <c r="G235" s="15"/>
      <c r="H235" s="223">
        <v>4732.4250000000002</v>
      </c>
      <c r="I235" s="224"/>
      <c r="J235" s="15"/>
      <c r="K235" s="15"/>
      <c r="L235" s="220"/>
      <c r="M235" s="225"/>
      <c r="N235" s="226"/>
      <c r="O235" s="226"/>
      <c r="P235" s="226"/>
      <c r="Q235" s="226"/>
      <c r="R235" s="226"/>
      <c r="S235" s="226"/>
      <c r="T235" s="22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21" t="s">
        <v>137</v>
      </c>
      <c r="AU235" s="221" t="s">
        <v>88</v>
      </c>
      <c r="AV235" s="15" t="s">
        <v>133</v>
      </c>
      <c r="AW235" s="15" t="s">
        <v>32</v>
      </c>
      <c r="AX235" s="15" t="s">
        <v>86</v>
      </c>
      <c r="AY235" s="221" t="s">
        <v>125</v>
      </c>
    </row>
    <row r="236" s="2" customFormat="1" ht="21.75" customHeight="1">
      <c r="A236" s="37"/>
      <c r="B236" s="187"/>
      <c r="C236" s="188" t="s">
        <v>397</v>
      </c>
      <c r="D236" s="188" t="s">
        <v>128</v>
      </c>
      <c r="E236" s="189" t="s">
        <v>163</v>
      </c>
      <c r="F236" s="190" t="s">
        <v>164</v>
      </c>
      <c r="G236" s="191" t="s">
        <v>152</v>
      </c>
      <c r="H236" s="192">
        <v>249.07499999999999</v>
      </c>
      <c r="I236" s="193"/>
      <c r="J236" s="194">
        <f>ROUND(I236*H236,2)</f>
        <v>0</v>
      </c>
      <c r="K236" s="190" t="s">
        <v>132</v>
      </c>
      <c r="L236" s="38"/>
      <c r="M236" s="195" t="s">
        <v>1</v>
      </c>
      <c r="N236" s="196" t="s">
        <v>43</v>
      </c>
      <c r="O236" s="76"/>
      <c r="P236" s="197">
        <f>O236*H236</f>
        <v>0</v>
      </c>
      <c r="Q236" s="197">
        <v>0</v>
      </c>
      <c r="R236" s="197">
        <f>Q236*H236</f>
        <v>0</v>
      </c>
      <c r="S236" s="197">
        <v>0</v>
      </c>
      <c r="T236" s="198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99" t="s">
        <v>133</v>
      </c>
      <c r="AT236" s="199" t="s">
        <v>128</v>
      </c>
      <c r="AU236" s="199" t="s">
        <v>88</v>
      </c>
      <c r="AY236" s="18" t="s">
        <v>125</v>
      </c>
      <c r="BE236" s="200">
        <f>IF(N236="základní",J236,0)</f>
        <v>0</v>
      </c>
      <c r="BF236" s="200">
        <f>IF(N236="snížená",J236,0)</f>
        <v>0</v>
      </c>
      <c r="BG236" s="200">
        <f>IF(N236="zákl. přenesená",J236,0)</f>
        <v>0</v>
      </c>
      <c r="BH236" s="200">
        <f>IF(N236="sníž. přenesená",J236,0)</f>
        <v>0</v>
      </c>
      <c r="BI236" s="200">
        <f>IF(N236="nulová",J236,0)</f>
        <v>0</v>
      </c>
      <c r="BJ236" s="18" t="s">
        <v>86</v>
      </c>
      <c r="BK236" s="200">
        <f>ROUND(I236*H236,2)</f>
        <v>0</v>
      </c>
      <c r="BL236" s="18" t="s">
        <v>133</v>
      </c>
      <c r="BM236" s="199" t="s">
        <v>398</v>
      </c>
    </row>
    <row r="237" s="2" customFormat="1">
      <c r="A237" s="37"/>
      <c r="B237" s="38"/>
      <c r="C237" s="37"/>
      <c r="D237" s="201" t="s">
        <v>135</v>
      </c>
      <c r="E237" s="37"/>
      <c r="F237" s="202" t="s">
        <v>166</v>
      </c>
      <c r="G237" s="37"/>
      <c r="H237" s="37"/>
      <c r="I237" s="123"/>
      <c r="J237" s="37"/>
      <c r="K237" s="37"/>
      <c r="L237" s="38"/>
      <c r="M237" s="203"/>
      <c r="N237" s="204"/>
      <c r="O237" s="76"/>
      <c r="P237" s="76"/>
      <c r="Q237" s="76"/>
      <c r="R237" s="76"/>
      <c r="S237" s="76"/>
      <c r="T237" s="7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135</v>
      </c>
      <c r="AU237" s="18" t="s">
        <v>88</v>
      </c>
    </row>
    <row r="238" s="13" customFormat="1">
      <c r="A238" s="13"/>
      <c r="B238" s="205"/>
      <c r="C238" s="13"/>
      <c r="D238" s="201" t="s">
        <v>137</v>
      </c>
      <c r="E238" s="206" t="s">
        <v>1</v>
      </c>
      <c r="F238" s="207" t="s">
        <v>155</v>
      </c>
      <c r="G238" s="13"/>
      <c r="H238" s="206" t="s">
        <v>1</v>
      </c>
      <c r="I238" s="208"/>
      <c r="J238" s="13"/>
      <c r="K238" s="13"/>
      <c r="L238" s="205"/>
      <c r="M238" s="209"/>
      <c r="N238" s="210"/>
      <c r="O238" s="210"/>
      <c r="P238" s="210"/>
      <c r="Q238" s="210"/>
      <c r="R238" s="210"/>
      <c r="S238" s="210"/>
      <c r="T238" s="21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06" t="s">
        <v>137</v>
      </c>
      <c r="AU238" s="206" t="s">
        <v>88</v>
      </c>
      <c r="AV238" s="13" t="s">
        <v>86</v>
      </c>
      <c r="AW238" s="13" t="s">
        <v>32</v>
      </c>
      <c r="AX238" s="13" t="s">
        <v>78</v>
      </c>
      <c r="AY238" s="206" t="s">
        <v>125</v>
      </c>
    </row>
    <row r="239" s="14" customFormat="1">
      <c r="A239" s="14"/>
      <c r="B239" s="212"/>
      <c r="C239" s="14"/>
      <c r="D239" s="201" t="s">
        <v>137</v>
      </c>
      <c r="E239" s="213" t="s">
        <v>1</v>
      </c>
      <c r="F239" s="214" t="s">
        <v>393</v>
      </c>
      <c r="G239" s="14"/>
      <c r="H239" s="215">
        <v>249.07499999999999</v>
      </c>
      <c r="I239" s="216"/>
      <c r="J239" s="14"/>
      <c r="K239" s="14"/>
      <c r="L239" s="212"/>
      <c r="M239" s="217"/>
      <c r="N239" s="218"/>
      <c r="O239" s="218"/>
      <c r="P239" s="218"/>
      <c r="Q239" s="218"/>
      <c r="R239" s="218"/>
      <c r="S239" s="218"/>
      <c r="T239" s="21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3" t="s">
        <v>137</v>
      </c>
      <c r="AU239" s="213" t="s">
        <v>88</v>
      </c>
      <c r="AV239" s="14" t="s">
        <v>88</v>
      </c>
      <c r="AW239" s="14" t="s">
        <v>32</v>
      </c>
      <c r="AX239" s="14" t="s">
        <v>78</v>
      </c>
      <c r="AY239" s="213" t="s">
        <v>125</v>
      </c>
    </row>
    <row r="240" s="15" customFormat="1">
      <c r="A240" s="15"/>
      <c r="B240" s="220"/>
      <c r="C240" s="15"/>
      <c r="D240" s="201" t="s">
        <v>137</v>
      </c>
      <c r="E240" s="221" t="s">
        <v>1</v>
      </c>
      <c r="F240" s="222" t="s">
        <v>142</v>
      </c>
      <c r="G240" s="15"/>
      <c r="H240" s="223">
        <v>249.07499999999999</v>
      </c>
      <c r="I240" s="224"/>
      <c r="J240" s="15"/>
      <c r="K240" s="15"/>
      <c r="L240" s="220"/>
      <c r="M240" s="225"/>
      <c r="N240" s="226"/>
      <c r="O240" s="226"/>
      <c r="P240" s="226"/>
      <c r="Q240" s="226"/>
      <c r="R240" s="226"/>
      <c r="S240" s="226"/>
      <c r="T240" s="22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21" t="s">
        <v>137</v>
      </c>
      <c r="AU240" s="221" t="s">
        <v>88</v>
      </c>
      <c r="AV240" s="15" t="s">
        <v>133</v>
      </c>
      <c r="AW240" s="15" t="s">
        <v>32</v>
      </c>
      <c r="AX240" s="15" t="s">
        <v>86</v>
      </c>
      <c r="AY240" s="221" t="s">
        <v>125</v>
      </c>
    </row>
    <row r="241" s="2" customFormat="1" ht="21.75" customHeight="1">
      <c r="A241" s="37"/>
      <c r="B241" s="187"/>
      <c r="C241" s="188" t="s">
        <v>399</v>
      </c>
      <c r="D241" s="188" t="s">
        <v>128</v>
      </c>
      <c r="E241" s="189" t="s">
        <v>168</v>
      </c>
      <c r="F241" s="190" t="s">
        <v>169</v>
      </c>
      <c r="G241" s="191" t="s">
        <v>152</v>
      </c>
      <c r="H241" s="192">
        <v>249.07499999999999</v>
      </c>
      <c r="I241" s="193"/>
      <c r="J241" s="194">
        <f>ROUND(I241*H241,2)</f>
        <v>0</v>
      </c>
      <c r="K241" s="190" t="s">
        <v>132</v>
      </c>
      <c r="L241" s="38"/>
      <c r="M241" s="195" t="s">
        <v>1</v>
      </c>
      <c r="N241" s="196" t="s">
        <v>43</v>
      </c>
      <c r="O241" s="76"/>
      <c r="P241" s="197">
        <f>O241*H241</f>
        <v>0</v>
      </c>
      <c r="Q241" s="197">
        <v>0</v>
      </c>
      <c r="R241" s="197">
        <f>Q241*H241</f>
        <v>0</v>
      </c>
      <c r="S241" s="197">
        <v>0</v>
      </c>
      <c r="T241" s="19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99" t="s">
        <v>133</v>
      </c>
      <c r="AT241" s="199" t="s">
        <v>128</v>
      </c>
      <c r="AU241" s="199" t="s">
        <v>88</v>
      </c>
      <c r="AY241" s="18" t="s">
        <v>125</v>
      </c>
      <c r="BE241" s="200">
        <f>IF(N241="základní",J241,0)</f>
        <v>0</v>
      </c>
      <c r="BF241" s="200">
        <f>IF(N241="snížená",J241,0)</f>
        <v>0</v>
      </c>
      <c r="BG241" s="200">
        <f>IF(N241="zákl. přenesená",J241,0)</f>
        <v>0</v>
      </c>
      <c r="BH241" s="200">
        <f>IF(N241="sníž. přenesená",J241,0)</f>
        <v>0</v>
      </c>
      <c r="BI241" s="200">
        <f>IF(N241="nulová",J241,0)</f>
        <v>0</v>
      </c>
      <c r="BJ241" s="18" t="s">
        <v>86</v>
      </c>
      <c r="BK241" s="200">
        <f>ROUND(I241*H241,2)</f>
        <v>0</v>
      </c>
      <c r="BL241" s="18" t="s">
        <v>133</v>
      </c>
      <c r="BM241" s="199" t="s">
        <v>400</v>
      </c>
    </row>
    <row r="242" s="2" customFormat="1">
      <c r="A242" s="37"/>
      <c r="B242" s="38"/>
      <c r="C242" s="37"/>
      <c r="D242" s="201" t="s">
        <v>135</v>
      </c>
      <c r="E242" s="37"/>
      <c r="F242" s="202" t="s">
        <v>171</v>
      </c>
      <c r="G242" s="37"/>
      <c r="H242" s="37"/>
      <c r="I242" s="123"/>
      <c r="J242" s="37"/>
      <c r="K242" s="37"/>
      <c r="L242" s="38"/>
      <c r="M242" s="203"/>
      <c r="N242" s="204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135</v>
      </c>
      <c r="AU242" s="18" t="s">
        <v>88</v>
      </c>
    </row>
    <row r="243" s="13" customFormat="1">
      <c r="A243" s="13"/>
      <c r="B243" s="205"/>
      <c r="C243" s="13"/>
      <c r="D243" s="201" t="s">
        <v>137</v>
      </c>
      <c r="E243" s="206" t="s">
        <v>1</v>
      </c>
      <c r="F243" s="207" t="s">
        <v>172</v>
      </c>
      <c r="G243" s="13"/>
      <c r="H243" s="206" t="s">
        <v>1</v>
      </c>
      <c r="I243" s="208"/>
      <c r="J243" s="13"/>
      <c r="K243" s="13"/>
      <c r="L243" s="205"/>
      <c r="M243" s="209"/>
      <c r="N243" s="210"/>
      <c r="O243" s="210"/>
      <c r="P243" s="210"/>
      <c r="Q243" s="210"/>
      <c r="R243" s="210"/>
      <c r="S243" s="210"/>
      <c r="T243" s="21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6" t="s">
        <v>137</v>
      </c>
      <c r="AU243" s="206" t="s">
        <v>88</v>
      </c>
      <c r="AV243" s="13" t="s">
        <v>86</v>
      </c>
      <c r="AW243" s="13" t="s">
        <v>32</v>
      </c>
      <c r="AX243" s="13" t="s">
        <v>78</v>
      </c>
      <c r="AY243" s="206" t="s">
        <v>125</v>
      </c>
    </row>
    <row r="244" s="14" customFormat="1">
      <c r="A244" s="14"/>
      <c r="B244" s="212"/>
      <c r="C244" s="14"/>
      <c r="D244" s="201" t="s">
        <v>137</v>
      </c>
      <c r="E244" s="213" t="s">
        <v>1</v>
      </c>
      <c r="F244" s="214" t="s">
        <v>393</v>
      </c>
      <c r="G244" s="14"/>
      <c r="H244" s="215">
        <v>249.07499999999999</v>
      </c>
      <c r="I244" s="216"/>
      <c r="J244" s="14"/>
      <c r="K244" s="14"/>
      <c r="L244" s="212"/>
      <c r="M244" s="217"/>
      <c r="N244" s="218"/>
      <c r="O244" s="218"/>
      <c r="P244" s="218"/>
      <c r="Q244" s="218"/>
      <c r="R244" s="218"/>
      <c r="S244" s="218"/>
      <c r="T244" s="21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3" t="s">
        <v>137</v>
      </c>
      <c r="AU244" s="213" t="s">
        <v>88</v>
      </c>
      <c r="AV244" s="14" t="s">
        <v>88</v>
      </c>
      <c r="AW244" s="14" t="s">
        <v>32</v>
      </c>
      <c r="AX244" s="14" t="s">
        <v>78</v>
      </c>
      <c r="AY244" s="213" t="s">
        <v>125</v>
      </c>
    </row>
    <row r="245" s="15" customFormat="1">
      <c r="A245" s="15"/>
      <c r="B245" s="220"/>
      <c r="C245" s="15"/>
      <c r="D245" s="201" t="s">
        <v>137</v>
      </c>
      <c r="E245" s="221" t="s">
        <v>1</v>
      </c>
      <c r="F245" s="222" t="s">
        <v>142</v>
      </c>
      <c r="G245" s="15"/>
      <c r="H245" s="223">
        <v>249.07499999999999</v>
      </c>
      <c r="I245" s="224"/>
      <c r="J245" s="15"/>
      <c r="K245" s="15"/>
      <c r="L245" s="220"/>
      <c r="M245" s="225"/>
      <c r="N245" s="226"/>
      <c r="O245" s="226"/>
      <c r="P245" s="226"/>
      <c r="Q245" s="226"/>
      <c r="R245" s="226"/>
      <c r="S245" s="226"/>
      <c r="T245" s="227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21" t="s">
        <v>137</v>
      </c>
      <c r="AU245" s="221" t="s">
        <v>88</v>
      </c>
      <c r="AV245" s="15" t="s">
        <v>133</v>
      </c>
      <c r="AW245" s="15" t="s">
        <v>32</v>
      </c>
      <c r="AX245" s="15" t="s">
        <v>86</v>
      </c>
      <c r="AY245" s="221" t="s">
        <v>125</v>
      </c>
    </row>
    <row r="246" s="12" customFormat="1" ht="22.8" customHeight="1">
      <c r="A246" s="12"/>
      <c r="B246" s="174"/>
      <c r="C246" s="12"/>
      <c r="D246" s="175" t="s">
        <v>77</v>
      </c>
      <c r="E246" s="185" t="s">
        <v>162</v>
      </c>
      <c r="F246" s="185" t="s">
        <v>173</v>
      </c>
      <c r="G246" s="12"/>
      <c r="H246" s="12"/>
      <c r="I246" s="177"/>
      <c r="J246" s="186">
        <f>BK246</f>
        <v>0</v>
      </c>
      <c r="K246" s="12"/>
      <c r="L246" s="174"/>
      <c r="M246" s="179"/>
      <c r="N246" s="180"/>
      <c r="O246" s="180"/>
      <c r="P246" s="181">
        <f>P247+P298</f>
        <v>0</v>
      </c>
      <c r="Q246" s="180"/>
      <c r="R246" s="181">
        <f>R247+R298</f>
        <v>942.02901859560905</v>
      </c>
      <c r="S246" s="180"/>
      <c r="T246" s="182">
        <f>T247+T298</f>
        <v>64.694739999999996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75" t="s">
        <v>86</v>
      </c>
      <c r="AT246" s="183" t="s">
        <v>77</v>
      </c>
      <c r="AU246" s="183" t="s">
        <v>86</v>
      </c>
      <c r="AY246" s="175" t="s">
        <v>125</v>
      </c>
      <c r="BK246" s="184">
        <f>BK247+BK298</f>
        <v>0</v>
      </c>
    </row>
    <row r="247" s="12" customFormat="1" ht="20.88" customHeight="1">
      <c r="A247" s="12"/>
      <c r="B247" s="174"/>
      <c r="C247" s="12"/>
      <c r="D247" s="175" t="s">
        <v>77</v>
      </c>
      <c r="E247" s="185" t="s">
        <v>174</v>
      </c>
      <c r="F247" s="185" t="s">
        <v>175</v>
      </c>
      <c r="G247" s="12"/>
      <c r="H247" s="12"/>
      <c r="I247" s="177"/>
      <c r="J247" s="186">
        <f>BK247</f>
        <v>0</v>
      </c>
      <c r="K247" s="12"/>
      <c r="L247" s="174"/>
      <c r="M247" s="179"/>
      <c r="N247" s="180"/>
      <c r="O247" s="180"/>
      <c r="P247" s="181">
        <f>SUM(P248:P297)</f>
        <v>0</v>
      </c>
      <c r="Q247" s="180"/>
      <c r="R247" s="181">
        <f>SUM(R248:R297)</f>
        <v>941.18007210810902</v>
      </c>
      <c r="S247" s="180"/>
      <c r="T247" s="182">
        <f>SUM(T248:T297)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175" t="s">
        <v>86</v>
      </c>
      <c r="AT247" s="183" t="s">
        <v>77</v>
      </c>
      <c r="AU247" s="183" t="s">
        <v>88</v>
      </c>
      <c r="AY247" s="175" t="s">
        <v>125</v>
      </c>
      <c r="BK247" s="184">
        <f>SUM(BK248:BK297)</f>
        <v>0</v>
      </c>
    </row>
    <row r="248" s="2" customFormat="1" ht="16.5" customHeight="1">
      <c r="A248" s="37"/>
      <c r="B248" s="187"/>
      <c r="C248" s="188" t="s">
        <v>401</v>
      </c>
      <c r="D248" s="188" t="s">
        <v>128</v>
      </c>
      <c r="E248" s="189" t="s">
        <v>402</v>
      </c>
      <c r="F248" s="190" t="s">
        <v>403</v>
      </c>
      <c r="G248" s="191" t="s">
        <v>131</v>
      </c>
      <c r="H248" s="192">
        <v>49.411999999999999</v>
      </c>
      <c r="I248" s="193"/>
      <c r="J248" s="194">
        <f>ROUND(I248*H248,2)</f>
        <v>0</v>
      </c>
      <c r="K248" s="190" t="s">
        <v>132</v>
      </c>
      <c r="L248" s="38"/>
      <c r="M248" s="195" t="s">
        <v>1</v>
      </c>
      <c r="N248" s="196" t="s">
        <v>43</v>
      </c>
      <c r="O248" s="76"/>
      <c r="P248" s="197">
        <f>O248*H248</f>
        <v>0</v>
      </c>
      <c r="Q248" s="197">
        <v>0.216</v>
      </c>
      <c r="R248" s="197">
        <f>Q248*H248</f>
        <v>10.672991999999999</v>
      </c>
      <c r="S248" s="197">
        <v>0</v>
      </c>
      <c r="T248" s="19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99" t="s">
        <v>133</v>
      </c>
      <c r="AT248" s="199" t="s">
        <v>128</v>
      </c>
      <c r="AU248" s="199" t="s">
        <v>149</v>
      </c>
      <c r="AY248" s="18" t="s">
        <v>125</v>
      </c>
      <c r="BE248" s="200">
        <f>IF(N248="základní",J248,0)</f>
        <v>0</v>
      </c>
      <c r="BF248" s="200">
        <f>IF(N248="snížená",J248,0)</f>
        <v>0</v>
      </c>
      <c r="BG248" s="200">
        <f>IF(N248="zákl. přenesená",J248,0)</f>
        <v>0</v>
      </c>
      <c r="BH248" s="200">
        <f>IF(N248="sníž. přenesená",J248,0)</f>
        <v>0</v>
      </c>
      <c r="BI248" s="200">
        <f>IF(N248="nulová",J248,0)</f>
        <v>0</v>
      </c>
      <c r="BJ248" s="18" t="s">
        <v>86</v>
      </c>
      <c r="BK248" s="200">
        <f>ROUND(I248*H248,2)</f>
        <v>0</v>
      </c>
      <c r="BL248" s="18" t="s">
        <v>133</v>
      </c>
      <c r="BM248" s="199" t="s">
        <v>404</v>
      </c>
    </row>
    <row r="249" s="2" customFormat="1">
      <c r="A249" s="37"/>
      <c r="B249" s="38"/>
      <c r="C249" s="37"/>
      <c r="D249" s="201" t="s">
        <v>135</v>
      </c>
      <c r="E249" s="37"/>
      <c r="F249" s="202" t="s">
        <v>405</v>
      </c>
      <c r="G249" s="37"/>
      <c r="H249" s="37"/>
      <c r="I249" s="123"/>
      <c r="J249" s="37"/>
      <c r="K249" s="37"/>
      <c r="L249" s="38"/>
      <c r="M249" s="203"/>
      <c r="N249" s="204"/>
      <c r="O249" s="76"/>
      <c r="P249" s="76"/>
      <c r="Q249" s="76"/>
      <c r="R249" s="76"/>
      <c r="S249" s="76"/>
      <c r="T249" s="77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135</v>
      </c>
      <c r="AU249" s="18" t="s">
        <v>149</v>
      </c>
    </row>
    <row r="250" s="13" customFormat="1">
      <c r="A250" s="13"/>
      <c r="B250" s="205"/>
      <c r="C250" s="13"/>
      <c r="D250" s="201" t="s">
        <v>137</v>
      </c>
      <c r="E250" s="206" t="s">
        <v>1</v>
      </c>
      <c r="F250" s="207" t="s">
        <v>140</v>
      </c>
      <c r="G250" s="13"/>
      <c r="H250" s="206" t="s">
        <v>1</v>
      </c>
      <c r="I250" s="208"/>
      <c r="J250" s="13"/>
      <c r="K250" s="13"/>
      <c r="L250" s="205"/>
      <c r="M250" s="209"/>
      <c r="N250" s="210"/>
      <c r="O250" s="210"/>
      <c r="P250" s="210"/>
      <c r="Q250" s="210"/>
      <c r="R250" s="210"/>
      <c r="S250" s="210"/>
      <c r="T250" s="21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06" t="s">
        <v>137</v>
      </c>
      <c r="AU250" s="206" t="s">
        <v>149</v>
      </c>
      <c r="AV250" s="13" t="s">
        <v>86</v>
      </c>
      <c r="AW250" s="13" t="s">
        <v>32</v>
      </c>
      <c r="AX250" s="13" t="s">
        <v>78</v>
      </c>
      <c r="AY250" s="206" t="s">
        <v>125</v>
      </c>
    </row>
    <row r="251" s="14" customFormat="1">
      <c r="A251" s="14"/>
      <c r="B251" s="212"/>
      <c r="C251" s="14"/>
      <c r="D251" s="201" t="s">
        <v>137</v>
      </c>
      <c r="E251" s="213" t="s">
        <v>1</v>
      </c>
      <c r="F251" s="214" t="s">
        <v>406</v>
      </c>
      <c r="G251" s="14"/>
      <c r="H251" s="215">
        <v>49.411999999999999</v>
      </c>
      <c r="I251" s="216"/>
      <c r="J251" s="14"/>
      <c r="K251" s="14"/>
      <c r="L251" s="212"/>
      <c r="M251" s="217"/>
      <c r="N251" s="218"/>
      <c r="O251" s="218"/>
      <c r="P251" s="218"/>
      <c r="Q251" s="218"/>
      <c r="R251" s="218"/>
      <c r="S251" s="218"/>
      <c r="T251" s="21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13" t="s">
        <v>137</v>
      </c>
      <c r="AU251" s="213" t="s">
        <v>149</v>
      </c>
      <c r="AV251" s="14" t="s">
        <v>88</v>
      </c>
      <c r="AW251" s="14" t="s">
        <v>32</v>
      </c>
      <c r="AX251" s="14" t="s">
        <v>78</v>
      </c>
      <c r="AY251" s="213" t="s">
        <v>125</v>
      </c>
    </row>
    <row r="252" s="15" customFormat="1">
      <c r="A252" s="15"/>
      <c r="B252" s="220"/>
      <c r="C252" s="15"/>
      <c r="D252" s="201" t="s">
        <v>137</v>
      </c>
      <c r="E252" s="221" t="s">
        <v>1</v>
      </c>
      <c r="F252" s="222" t="s">
        <v>142</v>
      </c>
      <c r="G252" s="15"/>
      <c r="H252" s="223">
        <v>49.411999999999999</v>
      </c>
      <c r="I252" s="224"/>
      <c r="J252" s="15"/>
      <c r="K252" s="15"/>
      <c r="L252" s="220"/>
      <c r="M252" s="225"/>
      <c r="N252" s="226"/>
      <c r="O252" s="226"/>
      <c r="P252" s="226"/>
      <c r="Q252" s="226"/>
      <c r="R252" s="226"/>
      <c r="S252" s="226"/>
      <c r="T252" s="22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21" t="s">
        <v>137</v>
      </c>
      <c r="AU252" s="221" t="s">
        <v>149</v>
      </c>
      <c r="AV252" s="15" t="s">
        <v>133</v>
      </c>
      <c r="AW252" s="15" t="s">
        <v>32</v>
      </c>
      <c r="AX252" s="15" t="s">
        <v>86</v>
      </c>
      <c r="AY252" s="221" t="s">
        <v>125</v>
      </c>
    </row>
    <row r="253" s="2" customFormat="1" ht="16.5" customHeight="1">
      <c r="A253" s="37"/>
      <c r="B253" s="187"/>
      <c r="C253" s="188" t="s">
        <v>407</v>
      </c>
      <c r="D253" s="188" t="s">
        <v>128</v>
      </c>
      <c r="E253" s="189" t="s">
        <v>177</v>
      </c>
      <c r="F253" s="190" t="s">
        <v>178</v>
      </c>
      <c r="G253" s="191" t="s">
        <v>131</v>
      </c>
      <c r="H253" s="192">
        <v>424.767</v>
      </c>
      <c r="I253" s="193"/>
      <c r="J253" s="194">
        <f>ROUND(I253*H253,2)</f>
        <v>0</v>
      </c>
      <c r="K253" s="190" t="s">
        <v>132</v>
      </c>
      <c r="L253" s="38"/>
      <c r="M253" s="195" t="s">
        <v>1</v>
      </c>
      <c r="N253" s="196" t="s">
        <v>43</v>
      </c>
      <c r="O253" s="76"/>
      <c r="P253" s="197">
        <f>O253*H253</f>
        <v>0</v>
      </c>
      <c r="Q253" s="197">
        <v>0.216</v>
      </c>
      <c r="R253" s="197">
        <f>Q253*H253</f>
        <v>91.749672000000004</v>
      </c>
      <c r="S253" s="197">
        <v>0</v>
      </c>
      <c r="T253" s="198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99" t="s">
        <v>133</v>
      </c>
      <c r="AT253" s="199" t="s">
        <v>128</v>
      </c>
      <c r="AU253" s="199" t="s">
        <v>149</v>
      </c>
      <c r="AY253" s="18" t="s">
        <v>125</v>
      </c>
      <c r="BE253" s="200">
        <f>IF(N253="základní",J253,0)</f>
        <v>0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8" t="s">
        <v>86</v>
      </c>
      <c r="BK253" s="200">
        <f>ROUND(I253*H253,2)</f>
        <v>0</v>
      </c>
      <c r="BL253" s="18" t="s">
        <v>133</v>
      </c>
      <c r="BM253" s="199" t="s">
        <v>408</v>
      </c>
    </row>
    <row r="254" s="2" customFormat="1">
      <c r="A254" s="37"/>
      <c r="B254" s="38"/>
      <c r="C254" s="37"/>
      <c r="D254" s="201" t="s">
        <v>135</v>
      </c>
      <c r="E254" s="37"/>
      <c r="F254" s="202" t="s">
        <v>180</v>
      </c>
      <c r="G254" s="37"/>
      <c r="H254" s="37"/>
      <c r="I254" s="123"/>
      <c r="J254" s="37"/>
      <c r="K254" s="37"/>
      <c r="L254" s="38"/>
      <c r="M254" s="203"/>
      <c r="N254" s="204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135</v>
      </c>
      <c r="AU254" s="18" t="s">
        <v>149</v>
      </c>
    </row>
    <row r="255" s="13" customFormat="1">
      <c r="A255" s="13"/>
      <c r="B255" s="205"/>
      <c r="C255" s="13"/>
      <c r="D255" s="201" t="s">
        <v>137</v>
      </c>
      <c r="E255" s="206" t="s">
        <v>1</v>
      </c>
      <c r="F255" s="207" t="s">
        <v>181</v>
      </c>
      <c r="G255" s="13"/>
      <c r="H255" s="206" t="s">
        <v>1</v>
      </c>
      <c r="I255" s="208"/>
      <c r="J255" s="13"/>
      <c r="K255" s="13"/>
      <c r="L255" s="205"/>
      <c r="M255" s="209"/>
      <c r="N255" s="210"/>
      <c r="O255" s="210"/>
      <c r="P255" s="210"/>
      <c r="Q255" s="210"/>
      <c r="R255" s="210"/>
      <c r="S255" s="210"/>
      <c r="T255" s="21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06" t="s">
        <v>137</v>
      </c>
      <c r="AU255" s="206" t="s">
        <v>149</v>
      </c>
      <c r="AV255" s="13" t="s">
        <v>86</v>
      </c>
      <c r="AW255" s="13" t="s">
        <v>32</v>
      </c>
      <c r="AX255" s="13" t="s">
        <v>78</v>
      </c>
      <c r="AY255" s="206" t="s">
        <v>125</v>
      </c>
    </row>
    <row r="256" s="14" customFormat="1">
      <c r="A256" s="14"/>
      <c r="B256" s="212"/>
      <c r="C256" s="14"/>
      <c r="D256" s="201" t="s">
        <v>137</v>
      </c>
      <c r="E256" s="213" t="s">
        <v>1</v>
      </c>
      <c r="F256" s="214" t="s">
        <v>409</v>
      </c>
      <c r="G256" s="14"/>
      <c r="H256" s="215">
        <v>219.48400000000001</v>
      </c>
      <c r="I256" s="216"/>
      <c r="J256" s="14"/>
      <c r="K256" s="14"/>
      <c r="L256" s="212"/>
      <c r="M256" s="217"/>
      <c r="N256" s="218"/>
      <c r="O256" s="218"/>
      <c r="P256" s="218"/>
      <c r="Q256" s="218"/>
      <c r="R256" s="218"/>
      <c r="S256" s="218"/>
      <c r="T256" s="21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13" t="s">
        <v>137</v>
      </c>
      <c r="AU256" s="213" t="s">
        <v>149</v>
      </c>
      <c r="AV256" s="14" t="s">
        <v>88</v>
      </c>
      <c r="AW256" s="14" t="s">
        <v>32</v>
      </c>
      <c r="AX256" s="14" t="s">
        <v>78</v>
      </c>
      <c r="AY256" s="213" t="s">
        <v>125</v>
      </c>
    </row>
    <row r="257" s="14" customFormat="1">
      <c r="A257" s="14"/>
      <c r="B257" s="212"/>
      <c r="C257" s="14"/>
      <c r="D257" s="201" t="s">
        <v>137</v>
      </c>
      <c r="E257" s="213" t="s">
        <v>1</v>
      </c>
      <c r="F257" s="214" t="s">
        <v>410</v>
      </c>
      <c r="G257" s="14"/>
      <c r="H257" s="215">
        <v>205.28299999999999</v>
      </c>
      <c r="I257" s="216"/>
      <c r="J257" s="14"/>
      <c r="K257" s="14"/>
      <c r="L257" s="212"/>
      <c r="M257" s="217"/>
      <c r="N257" s="218"/>
      <c r="O257" s="218"/>
      <c r="P257" s="218"/>
      <c r="Q257" s="218"/>
      <c r="R257" s="218"/>
      <c r="S257" s="218"/>
      <c r="T257" s="21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3" t="s">
        <v>137</v>
      </c>
      <c r="AU257" s="213" t="s">
        <v>149</v>
      </c>
      <c r="AV257" s="14" t="s">
        <v>88</v>
      </c>
      <c r="AW257" s="14" t="s">
        <v>32</v>
      </c>
      <c r="AX257" s="14" t="s">
        <v>78</v>
      </c>
      <c r="AY257" s="213" t="s">
        <v>125</v>
      </c>
    </row>
    <row r="258" s="15" customFormat="1">
      <c r="A258" s="15"/>
      <c r="B258" s="220"/>
      <c r="C258" s="15"/>
      <c r="D258" s="201" t="s">
        <v>137</v>
      </c>
      <c r="E258" s="221" t="s">
        <v>1</v>
      </c>
      <c r="F258" s="222" t="s">
        <v>142</v>
      </c>
      <c r="G258" s="15"/>
      <c r="H258" s="223">
        <v>424.767</v>
      </c>
      <c r="I258" s="224"/>
      <c r="J258" s="15"/>
      <c r="K258" s="15"/>
      <c r="L258" s="220"/>
      <c r="M258" s="225"/>
      <c r="N258" s="226"/>
      <c r="O258" s="226"/>
      <c r="P258" s="226"/>
      <c r="Q258" s="226"/>
      <c r="R258" s="226"/>
      <c r="S258" s="226"/>
      <c r="T258" s="22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21" t="s">
        <v>137</v>
      </c>
      <c r="AU258" s="221" t="s">
        <v>149</v>
      </c>
      <c r="AV258" s="15" t="s">
        <v>133</v>
      </c>
      <c r="AW258" s="15" t="s">
        <v>32</v>
      </c>
      <c r="AX258" s="15" t="s">
        <v>86</v>
      </c>
      <c r="AY258" s="221" t="s">
        <v>125</v>
      </c>
    </row>
    <row r="259" s="2" customFormat="1" ht="16.5" customHeight="1">
      <c r="A259" s="37"/>
      <c r="B259" s="187"/>
      <c r="C259" s="188" t="s">
        <v>411</v>
      </c>
      <c r="D259" s="188" t="s">
        <v>128</v>
      </c>
      <c r="E259" s="189" t="s">
        <v>185</v>
      </c>
      <c r="F259" s="190" t="s">
        <v>186</v>
      </c>
      <c r="G259" s="191" t="s">
        <v>131</v>
      </c>
      <c r="H259" s="192">
        <v>3173.7629999999999</v>
      </c>
      <c r="I259" s="193"/>
      <c r="J259" s="194">
        <f>ROUND(I259*H259,2)</f>
        <v>0</v>
      </c>
      <c r="K259" s="190" t="s">
        <v>132</v>
      </c>
      <c r="L259" s="38"/>
      <c r="M259" s="195" t="s">
        <v>1</v>
      </c>
      <c r="N259" s="196" t="s">
        <v>43</v>
      </c>
      <c r="O259" s="76"/>
      <c r="P259" s="197">
        <f>O259*H259</f>
        <v>0</v>
      </c>
      <c r="Q259" s="197">
        <v>0.00031</v>
      </c>
      <c r="R259" s="197">
        <f>Q259*H259</f>
        <v>0.98386653000000002</v>
      </c>
      <c r="S259" s="197">
        <v>0</v>
      </c>
      <c r="T259" s="19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99" t="s">
        <v>133</v>
      </c>
      <c r="AT259" s="199" t="s">
        <v>128</v>
      </c>
      <c r="AU259" s="199" t="s">
        <v>149</v>
      </c>
      <c r="AY259" s="18" t="s">
        <v>125</v>
      </c>
      <c r="BE259" s="200">
        <f>IF(N259="základní",J259,0)</f>
        <v>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8" t="s">
        <v>86</v>
      </c>
      <c r="BK259" s="200">
        <f>ROUND(I259*H259,2)</f>
        <v>0</v>
      </c>
      <c r="BL259" s="18" t="s">
        <v>133</v>
      </c>
      <c r="BM259" s="199" t="s">
        <v>412</v>
      </c>
    </row>
    <row r="260" s="2" customFormat="1">
      <c r="A260" s="37"/>
      <c r="B260" s="38"/>
      <c r="C260" s="37"/>
      <c r="D260" s="201" t="s">
        <v>135</v>
      </c>
      <c r="E260" s="37"/>
      <c r="F260" s="202" t="s">
        <v>188</v>
      </c>
      <c r="G260" s="37"/>
      <c r="H260" s="37"/>
      <c r="I260" s="123"/>
      <c r="J260" s="37"/>
      <c r="K260" s="37"/>
      <c r="L260" s="38"/>
      <c r="M260" s="203"/>
      <c r="N260" s="204"/>
      <c r="O260" s="76"/>
      <c r="P260" s="76"/>
      <c r="Q260" s="76"/>
      <c r="R260" s="76"/>
      <c r="S260" s="76"/>
      <c r="T260" s="77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135</v>
      </c>
      <c r="AU260" s="18" t="s">
        <v>149</v>
      </c>
    </row>
    <row r="261" s="13" customFormat="1">
      <c r="A261" s="13"/>
      <c r="B261" s="205"/>
      <c r="C261" s="13"/>
      <c r="D261" s="201" t="s">
        <v>137</v>
      </c>
      <c r="E261" s="206" t="s">
        <v>1</v>
      </c>
      <c r="F261" s="207" t="s">
        <v>138</v>
      </c>
      <c r="G261" s="13"/>
      <c r="H261" s="206" t="s">
        <v>1</v>
      </c>
      <c r="I261" s="208"/>
      <c r="J261" s="13"/>
      <c r="K261" s="13"/>
      <c r="L261" s="205"/>
      <c r="M261" s="209"/>
      <c r="N261" s="210"/>
      <c r="O261" s="210"/>
      <c r="P261" s="210"/>
      <c r="Q261" s="210"/>
      <c r="R261" s="210"/>
      <c r="S261" s="210"/>
      <c r="T261" s="21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06" t="s">
        <v>137</v>
      </c>
      <c r="AU261" s="206" t="s">
        <v>149</v>
      </c>
      <c r="AV261" s="13" t="s">
        <v>86</v>
      </c>
      <c r="AW261" s="13" t="s">
        <v>32</v>
      </c>
      <c r="AX261" s="13" t="s">
        <v>78</v>
      </c>
      <c r="AY261" s="206" t="s">
        <v>125</v>
      </c>
    </row>
    <row r="262" s="14" customFormat="1">
      <c r="A262" s="14"/>
      <c r="B262" s="212"/>
      <c r="C262" s="14"/>
      <c r="D262" s="201" t="s">
        <v>137</v>
      </c>
      <c r="E262" s="213" t="s">
        <v>1</v>
      </c>
      <c r="F262" s="214" t="s">
        <v>334</v>
      </c>
      <c r="G262" s="14"/>
      <c r="H262" s="215">
        <v>3173.7629999999999</v>
      </c>
      <c r="I262" s="216"/>
      <c r="J262" s="14"/>
      <c r="K262" s="14"/>
      <c r="L262" s="212"/>
      <c r="M262" s="217"/>
      <c r="N262" s="218"/>
      <c r="O262" s="218"/>
      <c r="P262" s="218"/>
      <c r="Q262" s="218"/>
      <c r="R262" s="218"/>
      <c r="S262" s="218"/>
      <c r="T262" s="21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3" t="s">
        <v>137</v>
      </c>
      <c r="AU262" s="213" t="s">
        <v>149</v>
      </c>
      <c r="AV262" s="14" t="s">
        <v>88</v>
      </c>
      <c r="AW262" s="14" t="s">
        <v>32</v>
      </c>
      <c r="AX262" s="14" t="s">
        <v>78</v>
      </c>
      <c r="AY262" s="213" t="s">
        <v>125</v>
      </c>
    </row>
    <row r="263" s="15" customFormat="1">
      <c r="A263" s="15"/>
      <c r="B263" s="220"/>
      <c r="C263" s="15"/>
      <c r="D263" s="201" t="s">
        <v>137</v>
      </c>
      <c r="E263" s="221" t="s">
        <v>1</v>
      </c>
      <c r="F263" s="222" t="s">
        <v>142</v>
      </c>
      <c r="G263" s="15"/>
      <c r="H263" s="223">
        <v>3173.7629999999999</v>
      </c>
      <c r="I263" s="224"/>
      <c r="J263" s="15"/>
      <c r="K263" s="15"/>
      <c r="L263" s="220"/>
      <c r="M263" s="225"/>
      <c r="N263" s="226"/>
      <c r="O263" s="226"/>
      <c r="P263" s="226"/>
      <c r="Q263" s="226"/>
      <c r="R263" s="226"/>
      <c r="S263" s="226"/>
      <c r="T263" s="227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21" t="s">
        <v>137</v>
      </c>
      <c r="AU263" s="221" t="s">
        <v>149</v>
      </c>
      <c r="AV263" s="15" t="s">
        <v>133</v>
      </c>
      <c r="AW263" s="15" t="s">
        <v>32</v>
      </c>
      <c r="AX263" s="15" t="s">
        <v>86</v>
      </c>
      <c r="AY263" s="221" t="s">
        <v>125</v>
      </c>
    </row>
    <row r="264" s="2" customFormat="1" ht="21.75" customHeight="1">
      <c r="A264" s="37"/>
      <c r="B264" s="187"/>
      <c r="C264" s="188" t="s">
        <v>413</v>
      </c>
      <c r="D264" s="188" t="s">
        <v>128</v>
      </c>
      <c r="E264" s="189" t="s">
        <v>190</v>
      </c>
      <c r="F264" s="190" t="s">
        <v>191</v>
      </c>
      <c r="G264" s="191" t="s">
        <v>131</v>
      </c>
      <c r="H264" s="192">
        <v>3173.7629999999999</v>
      </c>
      <c r="I264" s="193"/>
      <c r="J264" s="194">
        <f>ROUND(I264*H264,2)</f>
        <v>0</v>
      </c>
      <c r="K264" s="190" t="s">
        <v>132</v>
      </c>
      <c r="L264" s="38"/>
      <c r="M264" s="195" t="s">
        <v>1</v>
      </c>
      <c r="N264" s="196" t="s">
        <v>43</v>
      </c>
      <c r="O264" s="76"/>
      <c r="P264" s="197">
        <f>O264*H264</f>
        <v>0</v>
      </c>
      <c r="Q264" s="197">
        <v>0.10373</v>
      </c>
      <c r="R264" s="197">
        <f>Q264*H264</f>
        <v>329.21443599000003</v>
      </c>
      <c r="S264" s="197">
        <v>0</v>
      </c>
      <c r="T264" s="198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99" t="s">
        <v>133</v>
      </c>
      <c r="AT264" s="199" t="s">
        <v>128</v>
      </c>
      <c r="AU264" s="199" t="s">
        <v>149</v>
      </c>
      <c r="AY264" s="18" t="s">
        <v>125</v>
      </c>
      <c r="BE264" s="200">
        <f>IF(N264="základní",J264,0)</f>
        <v>0</v>
      </c>
      <c r="BF264" s="200">
        <f>IF(N264="snížená",J264,0)</f>
        <v>0</v>
      </c>
      <c r="BG264" s="200">
        <f>IF(N264="zákl. přenesená",J264,0)</f>
        <v>0</v>
      </c>
      <c r="BH264" s="200">
        <f>IF(N264="sníž. přenesená",J264,0)</f>
        <v>0</v>
      </c>
      <c r="BI264" s="200">
        <f>IF(N264="nulová",J264,0)</f>
        <v>0</v>
      </c>
      <c r="BJ264" s="18" t="s">
        <v>86</v>
      </c>
      <c r="BK264" s="200">
        <f>ROUND(I264*H264,2)</f>
        <v>0</v>
      </c>
      <c r="BL264" s="18" t="s">
        <v>133</v>
      </c>
      <c r="BM264" s="199" t="s">
        <v>414</v>
      </c>
    </row>
    <row r="265" s="2" customFormat="1">
      <c r="A265" s="37"/>
      <c r="B265" s="38"/>
      <c r="C265" s="37"/>
      <c r="D265" s="201" t="s">
        <v>135</v>
      </c>
      <c r="E265" s="37"/>
      <c r="F265" s="202" t="s">
        <v>193</v>
      </c>
      <c r="G265" s="37"/>
      <c r="H265" s="37"/>
      <c r="I265" s="123"/>
      <c r="J265" s="37"/>
      <c r="K265" s="37"/>
      <c r="L265" s="38"/>
      <c r="M265" s="203"/>
      <c r="N265" s="204"/>
      <c r="O265" s="76"/>
      <c r="P265" s="76"/>
      <c r="Q265" s="76"/>
      <c r="R265" s="76"/>
      <c r="S265" s="76"/>
      <c r="T265" s="7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135</v>
      </c>
      <c r="AU265" s="18" t="s">
        <v>149</v>
      </c>
    </row>
    <row r="266" s="13" customFormat="1">
      <c r="A266" s="13"/>
      <c r="B266" s="205"/>
      <c r="C266" s="13"/>
      <c r="D266" s="201" t="s">
        <v>137</v>
      </c>
      <c r="E266" s="206" t="s">
        <v>1</v>
      </c>
      <c r="F266" s="207" t="s">
        <v>203</v>
      </c>
      <c r="G266" s="13"/>
      <c r="H266" s="206" t="s">
        <v>1</v>
      </c>
      <c r="I266" s="208"/>
      <c r="J266" s="13"/>
      <c r="K266" s="13"/>
      <c r="L266" s="205"/>
      <c r="M266" s="209"/>
      <c r="N266" s="210"/>
      <c r="O266" s="210"/>
      <c r="P266" s="210"/>
      <c r="Q266" s="210"/>
      <c r="R266" s="210"/>
      <c r="S266" s="210"/>
      <c r="T266" s="21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6" t="s">
        <v>137</v>
      </c>
      <c r="AU266" s="206" t="s">
        <v>149</v>
      </c>
      <c r="AV266" s="13" t="s">
        <v>86</v>
      </c>
      <c r="AW266" s="13" t="s">
        <v>32</v>
      </c>
      <c r="AX266" s="13" t="s">
        <v>78</v>
      </c>
      <c r="AY266" s="206" t="s">
        <v>125</v>
      </c>
    </row>
    <row r="267" s="14" customFormat="1">
      <c r="A267" s="14"/>
      <c r="B267" s="212"/>
      <c r="C267" s="14"/>
      <c r="D267" s="201" t="s">
        <v>137</v>
      </c>
      <c r="E267" s="213" t="s">
        <v>1</v>
      </c>
      <c r="F267" s="214" t="s">
        <v>334</v>
      </c>
      <c r="G267" s="14"/>
      <c r="H267" s="215">
        <v>3173.7629999999999</v>
      </c>
      <c r="I267" s="216"/>
      <c r="J267" s="14"/>
      <c r="K267" s="14"/>
      <c r="L267" s="212"/>
      <c r="M267" s="217"/>
      <c r="N267" s="218"/>
      <c r="O267" s="218"/>
      <c r="P267" s="218"/>
      <c r="Q267" s="218"/>
      <c r="R267" s="218"/>
      <c r="S267" s="218"/>
      <c r="T267" s="21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13" t="s">
        <v>137</v>
      </c>
      <c r="AU267" s="213" t="s">
        <v>149</v>
      </c>
      <c r="AV267" s="14" t="s">
        <v>88</v>
      </c>
      <c r="AW267" s="14" t="s">
        <v>32</v>
      </c>
      <c r="AX267" s="14" t="s">
        <v>78</v>
      </c>
      <c r="AY267" s="213" t="s">
        <v>125</v>
      </c>
    </row>
    <row r="268" s="15" customFormat="1">
      <c r="A268" s="15"/>
      <c r="B268" s="220"/>
      <c r="C268" s="15"/>
      <c r="D268" s="201" t="s">
        <v>137</v>
      </c>
      <c r="E268" s="221" t="s">
        <v>1</v>
      </c>
      <c r="F268" s="222" t="s">
        <v>142</v>
      </c>
      <c r="G268" s="15"/>
      <c r="H268" s="223">
        <v>3173.7629999999999</v>
      </c>
      <c r="I268" s="224"/>
      <c r="J268" s="15"/>
      <c r="K268" s="15"/>
      <c r="L268" s="220"/>
      <c r="M268" s="225"/>
      <c r="N268" s="226"/>
      <c r="O268" s="226"/>
      <c r="P268" s="226"/>
      <c r="Q268" s="226"/>
      <c r="R268" s="226"/>
      <c r="S268" s="226"/>
      <c r="T268" s="227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21" t="s">
        <v>137</v>
      </c>
      <c r="AU268" s="221" t="s">
        <v>149</v>
      </c>
      <c r="AV268" s="15" t="s">
        <v>133</v>
      </c>
      <c r="AW268" s="15" t="s">
        <v>32</v>
      </c>
      <c r="AX268" s="15" t="s">
        <v>86</v>
      </c>
      <c r="AY268" s="221" t="s">
        <v>125</v>
      </c>
    </row>
    <row r="269" s="2" customFormat="1" ht="21.75" customHeight="1">
      <c r="A269" s="37"/>
      <c r="B269" s="187"/>
      <c r="C269" s="188" t="s">
        <v>415</v>
      </c>
      <c r="D269" s="188" t="s">
        <v>128</v>
      </c>
      <c r="E269" s="189" t="s">
        <v>195</v>
      </c>
      <c r="F269" s="190" t="s">
        <v>196</v>
      </c>
      <c r="G269" s="191" t="s">
        <v>131</v>
      </c>
      <c r="H269" s="192">
        <v>3173.7629999999999</v>
      </c>
      <c r="I269" s="193"/>
      <c r="J269" s="194">
        <f>ROUND(I269*H269,2)</f>
        <v>0</v>
      </c>
      <c r="K269" s="190" t="s">
        <v>132</v>
      </c>
      <c r="L269" s="38"/>
      <c r="M269" s="195" t="s">
        <v>1</v>
      </c>
      <c r="N269" s="196" t="s">
        <v>43</v>
      </c>
      <c r="O269" s="76"/>
      <c r="P269" s="197">
        <f>O269*H269</f>
        <v>0</v>
      </c>
      <c r="Q269" s="197">
        <v>0.10373</v>
      </c>
      <c r="R269" s="197">
        <f>Q269*H269</f>
        <v>329.21443599000003</v>
      </c>
      <c r="S269" s="197">
        <v>0</v>
      </c>
      <c r="T269" s="198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99" t="s">
        <v>133</v>
      </c>
      <c r="AT269" s="199" t="s">
        <v>128</v>
      </c>
      <c r="AU269" s="199" t="s">
        <v>149</v>
      </c>
      <c r="AY269" s="18" t="s">
        <v>125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8" t="s">
        <v>86</v>
      </c>
      <c r="BK269" s="200">
        <f>ROUND(I269*H269,2)</f>
        <v>0</v>
      </c>
      <c r="BL269" s="18" t="s">
        <v>133</v>
      </c>
      <c r="BM269" s="199" t="s">
        <v>416</v>
      </c>
    </row>
    <row r="270" s="2" customFormat="1">
      <c r="A270" s="37"/>
      <c r="B270" s="38"/>
      <c r="C270" s="37"/>
      <c r="D270" s="201" t="s">
        <v>135</v>
      </c>
      <c r="E270" s="37"/>
      <c r="F270" s="202" t="s">
        <v>198</v>
      </c>
      <c r="G270" s="37"/>
      <c r="H270" s="37"/>
      <c r="I270" s="123"/>
      <c r="J270" s="37"/>
      <c r="K270" s="37"/>
      <c r="L270" s="38"/>
      <c r="M270" s="203"/>
      <c r="N270" s="204"/>
      <c r="O270" s="76"/>
      <c r="P270" s="76"/>
      <c r="Q270" s="76"/>
      <c r="R270" s="76"/>
      <c r="S270" s="76"/>
      <c r="T270" s="77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8" t="s">
        <v>135</v>
      </c>
      <c r="AU270" s="18" t="s">
        <v>149</v>
      </c>
    </row>
    <row r="271" s="13" customFormat="1">
      <c r="A271" s="13"/>
      <c r="B271" s="205"/>
      <c r="C271" s="13"/>
      <c r="D271" s="201" t="s">
        <v>137</v>
      </c>
      <c r="E271" s="206" t="s">
        <v>1</v>
      </c>
      <c r="F271" s="207" t="s">
        <v>417</v>
      </c>
      <c r="G271" s="13"/>
      <c r="H271" s="206" t="s">
        <v>1</v>
      </c>
      <c r="I271" s="208"/>
      <c r="J271" s="13"/>
      <c r="K271" s="13"/>
      <c r="L271" s="205"/>
      <c r="M271" s="209"/>
      <c r="N271" s="210"/>
      <c r="O271" s="210"/>
      <c r="P271" s="210"/>
      <c r="Q271" s="210"/>
      <c r="R271" s="210"/>
      <c r="S271" s="210"/>
      <c r="T271" s="21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06" t="s">
        <v>137</v>
      </c>
      <c r="AU271" s="206" t="s">
        <v>149</v>
      </c>
      <c r="AV271" s="13" t="s">
        <v>86</v>
      </c>
      <c r="AW271" s="13" t="s">
        <v>32</v>
      </c>
      <c r="AX271" s="13" t="s">
        <v>78</v>
      </c>
      <c r="AY271" s="206" t="s">
        <v>125</v>
      </c>
    </row>
    <row r="272" s="14" customFormat="1">
      <c r="A272" s="14"/>
      <c r="B272" s="212"/>
      <c r="C272" s="14"/>
      <c r="D272" s="201" t="s">
        <v>137</v>
      </c>
      <c r="E272" s="213" t="s">
        <v>1</v>
      </c>
      <c r="F272" s="214" t="s">
        <v>334</v>
      </c>
      <c r="G272" s="14"/>
      <c r="H272" s="215">
        <v>3173.7629999999999</v>
      </c>
      <c r="I272" s="216"/>
      <c r="J272" s="14"/>
      <c r="K272" s="14"/>
      <c r="L272" s="212"/>
      <c r="M272" s="217"/>
      <c r="N272" s="218"/>
      <c r="O272" s="218"/>
      <c r="P272" s="218"/>
      <c r="Q272" s="218"/>
      <c r="R272" s="218"/>
      <c r="S272" s="218"/>
      <c r="T272" s="21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13" t="s">
        <v>137</v>
      </c>
      <c r="AU272" s="213" t="s">
        <v>149</v>
      </c>
      <c r="AV272" s="14" t="s">
        <v>88</v>
      </c>
      <c r="AW272" s="14" t="s">
        <v>32</v>
      </c>
      <c r="AX272" s="14" t="s">
        <v>78</v>
      </c>
      <c r="AY272" s="213" t="s">
        <v>125</v>
      </c>
    </row>
    <row r="273" s="15" customFormat="1">
      <c r="A273" s="15"/>
      <c r="B273" s="220"/>
      <c r="C273" s="15"/>
      <c r="D273" s="201" t="s">
        <v>137</v>
      </c>
      <c r="E273" s="221" t="s">
        <v>1</v>
      </c>
      <c r="F273" s="222" t="s">
        <v>142</v>
      </c>
      <c r="G273" s="15"/>
      <c r="H273" s="223">
        <v>3173.7629999999999</v>
      </c>
      <c r="I273" s="224"/>
      <c r="J273" s="15"/>
      <c r="K273" s="15"/>
      <c r="L273" s="220"/>
      <c r="M273" s="225"/>
      <c r="N273" s="226"/>
      <c r="O273" s="226"/>
      <c r="P273" s="226"/>
      <c r="Q273" s="226"/>
      <c r="R273" s="226"/>
      <c r="S273" s="226"/>
      <c r="T273" s="227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21" t="s">
        <v>137</v>
      </c>
      <c r="AU273" s="221" t="s">
        <v>149</v>
      </c>
      <c r="AV273" s="15" t="s">
        <v>133</v>
      </c>
      <c r="AW273" s="15" t="s">
        <v>32</v>
      </c>
      <c r="AX273" s="15" t="s">
        <v>86</v>
      </c>
      <c r="AY273" s="221" t="s">
        <v>125</v>
      </c>
    </row>
    <row r="274" s="2" customFormat="1" ht="21.75" customHeight="1">
      <c r="A274" s="37"/>
      <c r="B274" s="187"/>
      <c r="C274" s="188" t="s">
        <v>418</v>
      </c>
      <c r="D274" s="188" t="s">
        <v>128</v>
      </c>
      <c r="E274" s="189" t="s">
        <v>199</v>
      </c>
      <c r="F274" s="190" t="s">
        <v>200</v>
      </c>
      <c r="G274" s="191" t="s">
        <v>131</v>
      </c>
      <c r="H274" s="192">
        <v>60.973999999999997</v>
      </c>
      <c r="I274" s="193"/>
      <c r="J274" s="194">
        <f>ROUND(I274*H274,2)</f>
        <v>0</v>
      </c>
      <c r="K274" s="190" t="s">
        <v>132</v>
      </c>
      <c r="L274" s="38"/>
      <c r="M274" s="195" t="s">
        <v>1</v>
      </c>
      <c r="N274" s="196" t="s">
        <v>43</v>
      </c>
      <c r="O274" s="76"/>
      <c r="P274" s="197">
        <f>O274*H274</f>
        <v>0</v>
      </c>
      <c r="Q274" s="197">
        <v>0.12966</v>
      </c>
      <c r="R274" s="197">
        <f>Q274*H274</f>
        <v>7.9058888399999994</v>
      </c>
      <c r="S274" s="197">
        <v>0</v>
      </c>
      <c r="T274" s="198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99" t="s">
        <v>133</v>
      </c>
      <c r="AT274" s="199" t="s">
        <v>128</v>
      </c>
      <c r="AU274" s="199" t="s">
        <v>149</v>
      </c>
      <c r="AY274" s="18" t="s">
        <v>125</v>
      </c>
      <c r="BE274" s="200">
        <f>IF(N274="základní",J274,0)</f>
        <v>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8" t="s">
        <v>86</v>
      </c>
      <c r="BK274" s="200">
        <f>ROUND(I274*H274,2)</f>
        <v>0</v>
      </c>
      <c r="BL274" s="18" t="s">
        <v>133</v>
      </c>
      <c r="BM274" s="199" t="s">
        <v>419</v>
      </c>
    </row>
    <row r="275" s="2" customFormat="1">
      <c r="A275" s="37"/>
      <c r="B275" s="38"/>
      <c r="C275" s="37"/>
      <c r="D275" s="201" t="s">
        <v>135</v>
      </c>
      <c r="E275" s="37"/>
      <c r="F275" s="202" t="s">
        <v>202</v>
      </c>
      <c r="G275" s="37"/>
      <c r="H275" s="37"/>
      <c r="I275" s="123"/>
      <c r="J275" s="37"/>
      <c r="K275" s="37"/>
      <c r="L275" s="38"/>
      <c r="M275" s="203"/>
      <c r="N275" s="204"/>
      <c r="O275" s="76"/>
      <c r="P275" s="76"/>
      <c r="Q275" s="76"/>
      <c r="R275" s="76"/>
      <c r="S275" s="76"/>
      <c r="T275" s="77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8" t="s">
        <v>135</v>
      </c>
      <c r="AU275" s="18" t="s">
        <v>149</v>
      </c>
    </row>
    <row r="276" s="13" customFormat="1">
      <c r="A276" s="13"/>
      <c r="B276" s="205"/>
      <c r="C276" s="13"/>
      <c r="D276" s="201" t="s">
        <v>137</v>
      </c>
      <c r="E276" s="206" t="s">
        <v>1</v>
      </c>
      <c r="F276" s="207" t="s">
        <v>203</v>
      </c>
      <c r="G276" s="13"/>
      <c r="H276" s="206" t="s">
        <v>1</v>
      </c>
      <c r="I276" s="208"/>
      <c r="J276" s="13"/>
      <c r="K276" s="13"/>
      <c r="L276" s="205"/>
      <c r="M276" s="209"/>
      <c r="N276" s="210"/>
      <c r="O276" s="210"/>
      <c r="P276" s="210"/>
      <c r="Q276" s="210"/>
      <c r="R276" s="210"/>
      <c r="S276" s="210"/>
      <c r="T276" s="21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06" t="s">
        <v>137</v>
      </c>
      <c r="AU276" s="206" t="s">
        <v>149</v>
      </c>
      <c r="AV276" s="13" t="s">
        <v>86</v>
      </c>
      <c r="AW276" s="13" t="s">
        <v>32</v>
      </c>
      <c r="AX276" s="13" t="s">
        <v>78</v>
      </c>
      <c r="AY276" s="206" t="s">
        <v>125</v>
      </c>
    </row>
    <row r="277" s="13" customFormat="1">
      <c r="A277" s="13"/>
      <c r="B277" s="205"/>
      <c r="C277" s="13"/>
      <c r="D277" s="201" t="s">
        <v>137</v>
      </c>
      <c r="E277" s="206" t="s">
        <v>1</v>
      </c>
      <c r="F277" s="207" t="s">
        <v>140</v>
      </c>
      <c r="G277" s="13"/>
      <c r="H277" s="206" t="s">
        <v>1</v>
      </c>
      <c r="I277" s="208"/>
      <c r="J277" s="13"/>
      <c r="K277" s="13"/>
      <c r="L277" s="205"/>
      <c r="M277" s="209"/>
      <c r="N277" s="210"/>
      <c r="O277" s="210"/>
      <c r="P277" s="210"/>
      <c r="Q277" s="210"/>
      <c r="R277" s="210"/>
      <c r="S277" s="210"/>
      <c r="T277" s="21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06" t="s">
        <v>137</v>
      </c>
      <c r="AU277" s="206" t="s">
        <v>149</v>
      </c>
      <c r="AV277" s="13" t="s">
        <v>86</v>
      </c>
      <c r="AW277" s="13" t="s">
        <v>32</v>
      </c>
      <c r="AX277" s="13" t="s">
        <v>78</v>
      </c>
      <c r="AY277" s="206" t="s">
        <v>125</v>
      </c>
    </row>
    <row r="278" s="14" customFormat="1">
      <c r="A278" s="14"/>
      <c r="B278" s="212"/>
      <c r="C278" s="14"/>
      <c r="D278" s="201" t="s">
        <v>137</v>
      </c>
      <c r="E278" s="213" t="s">
        <v>1</v>
      </c>
      <c r="F278" s="214" t="s">
        <v>335</v>
      </c>
      <c r="G278" s="14"/>
      <c r="H278" s="215">
        <v>60.973999999999997</v>
      </c>
      <c r="I278" s="216"/>
      <c r="J278" s="14"/>
      <c r="K278" s="14"/>
      <c r="L278" s="212"/>
      <c r="M278" s="217"/>
      <c r="N278" s="218"/>
      <c r="O278" s="218"/>
      <c r="P278" s="218"/>
      <c r="Q278" s="218"/>
      <c r="R278" s="218"/>
      <c r="S278" s="218"/>
      <c r="T278" s="21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13" t="s">
        <v>137</v>
      </c>
      <c r="AU278" s="213" t="s">
        <v>149</v>
      </c>
      <c r="AV278" s="14" t="s">
        <v>88</v>
      </c>
      <c r="AW278" s="14" t="s">
        <v>32</v>
      </c>
      <c r="AX278" s="14" t="s">
        <v>78</v>
      </c>
      <c r="AY278" s="213" t="s">
        <v>125</v>
      </c>
    </row>
    <row r="279" s="15" customFormat="1">
      <c r="A279" s="15"/>
      <c r="B279" s="220"/>
      <c r="C279" s="15"/>
      <c r="D279" s="201" t="s">
        <v>137</v>
      </c>
      <c r="E279" s="221" t="s">
        <v>1</v>
      </c>
      <c r="F279" s="222" t="s">
        <v>142</v>
      </c>
      <c r="G279" s="15"/>
      <c r="H279" s="223">
        <v>60.973999999999997</v>
      </c>
      <c r="I279" s="224"/>
      <c r="J279" s="15"/>
      <c r="K279" s="15"/>
      <c r="L279" s="220"/>
      <c r="M279" s="225"/>
      <c r="N279" s="226"/>
      <c r="O279" s="226"/>
      <c r="P279" s="226"/>
      <c r="Q279" s="226"/>
      <c r="R279" s="226"/>
      <c r="S279" s="226"/>
      <c r="T279" s="227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21" t="s">
        <v>137</v>
      </c>
      <c r="AU279" s="221" t="s">
        <v>149</v>
      </c>
      <c r="AV279" s="15" t="s">
        <v>133</v>
      </c>
      <c r="AW279" s="15" t="s">
        <v>32</v>
      </c>
      <c r="AX279" s="15" t="s">
        <v>86</v>
      </c>
      <c r="AY279" s="221" t="s">
        <v>125</v>
      </c>
    </row>
    <row r="280" s="2" customFormat="1" ht="16.5" customHeight="1">
      <c r="A280" s="37"/>
      <c r="B280" s="187"/>
      <c r="C280" s="188" t="s">
        <v>420</v>
      </c>
      <c r="D280" s="188" t="s">
        <v>128</v>
      </c>
      <c r="E280" s="189" t="s">
        <v>205</v>
      </c>
      <c r="F280" s="190" t="s">
        <v>206</v>
      </c>
      <c r="G280" s="191" t="s">
        <v>131</v>
      </c>
      <c r="H280" s="192">
        <v>3234.7370000000001</v>
      </c>
      <c r="I280" s="193"/>
      <c r="J280" s="194">
        <f>ROUND(I280*H280,2)</f>
        <v>0</v>
      </c>
      <c r="K280" s="190" t="s">
        <v>1</v>
      </c>
      <c r="L280" s="38"/>
      <c r="M280" s="195" t="s">
        <v>1</v>
      </c>
      <c r="N280" s="196" t="s">
        <v>43</v>
      </c>
      <c r="O280" s="76"/>
      <c r="P280" s="197">
        <f>O280*H280</f>
        <v>0</v>
      </c>
      <c r="Q280" s="197">
        <v>0.05092</v>
      </c>
      <c r="R280" s="197">
        <f>Q280*H280</f>
        <v>164.71280804</v>
      </c>
      <c r="S280" s="197">
        <v>0</v>
      </c>
      <c r="T280" s="19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99" t="s">
        <v>133</v>
      </c>
      <c r="AT280" s="199" t="s">
        <v>128</v>
      </c>
      <c r="AU280" s="199" t="s">
        <v>149</v>
      </c>
      <c r="AY280" s="18" t="s">
        <v>125</v>
      </c>
      <c r="BE280" s="200">
        <f>IF(N280="základní",J280,0)</f>
        <v>0</v>
      </c>
      <c r="BF280" s="200">
        <f>IF(N280="snížená",J280,0)</f>
        <v>0</v>
      </c>
      <c r="BG280" s="200">
        <f>IF(N280="zákl. přenesená",J280,0)</f>
        <v>0</v>
      </c>
      <c r="BH280" s="200">
        <f>IF(N280="sníž. přenesená",J280,0)</f>
        <v>0</v>
      </c>
      <c r="BI280" s="200">
        <f>IF(N280="nulová",J280,0)</f>
        <v>0</v>
      </c>
      <c r="BJ280" s="18" t="s">
        <v>86</v>
      </c>
      <c r="BK280" s="200">
        <f>ROUND(I280*H280,2)</f>
        <v>0</v>
      </c>
      <c r="BL280" s="18" t="s">
        <v>133</v>
      </c>
      <c r="BM280" s="199" t="s">
        <v>421</v>
      </c>
    </row>
    <row r="281" s="13" customFormat="1">
      <c r="A281" s="13"/>
      <c r="B281" s="205"/>
      <c r="C281" s="13"/>
      <c r="D281" s="201" t="s">
        <v>137</v>
      </c>
      <c r="E281" s="206" t="s">
        <v>1</v>
      </c>
      <c r="F281" s="207" t="s">
        <v>422</v>
      </c>
      <c r="G281" s="13"/>
      <c r="H281" s="206" t="s">
        <v>1</v>
      </c>
      <c r="I281" s="208"/>
      <c r="J281" s="13"/>
      <c r="K281" s="13"/>
      <c r="L281" s="205"/>
      <c r="M281" s="209"/>
      <c r="N281" s="210"/>
      <c r="O281" s="210"/>
      <c r="P281" s="210"/>
      <c r="Q281" s="210"/>
      <c r="R281" s="210"/>
      <c r="S281" s="210"/>
      <c r="T281" s="21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6" t="s">
        <v>137</v>
      </c>
      <c r="AU281" s="206" t="s">
        <v>149</v>
      </c>
      <c r="AV281" s="13" t="s">
        <v>86</v>
      </c>
      <c r="AW281" s="13" t="s">
        <v>32</v>
      </c>
      <c r="AX281" s="13" t="s">
        <v>78</v>
      </c>
      <c r="AY281" s="206" t="s">
        <v>125</v>
      </c>
    </row>
    <row r="282" s="13" customFormat="1">
      <c r="A282" s="13"/>
      <c r="B282" s="205"/>
      <c r="C282" s="13"/>
      <c r="D282" s="201" t="s">
        <v>137</v>
      </c>
      <c r="E282" s="206" t="s">
        <v>1</v>
      </c>
      <c r="F282" s="207" t="s">
        <v>138</v>
      </c>
      <c r="G282" s="13"/>
      <c r="H282" s="206" t="s">
        <v>1</v>
      </c>
      <c r="I282" s="208"/>
      <c r="J282" s="13"/>
      <c r="K282" s="13"/>
      <c r="L282" s="205"/>
      <c r="M282" s="209"/>
      <c r="N282" s="210"/>
      <c r="O282" s="210"/>
      <c r="P282" s="210"/>
      <c r="Q282" s="210"/>
      <c r="R282" s="210"/>
      <c r="S282" s="210"/>
      <c r="T282" s="21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06" t="s">
        <v>137</v>
      </c>
      <c r="AU282" s="206" t="s">
        <v>149</v>
      </c>
      <c r="AV282" s="13" t="s">
        <v>86</v>
      </c>
      <c r="AW282" s="13" t="s">
        <v>32</v>
      </c>
      <c r="AX282" s="13" t="s">
        <v>78</v>
      </c>
      <c r="AY282" s="206" t="s">
        <v>125</v>
      </c>
    </row>
    <row r="283" s="14" customFormat="1">
      <c r="A283" s="14"/>
      <c r="B283" s="212"/>
      <c r="C283" s="14"/>
      <c r="D283" s="201" t="s">
        <v>137</v>
      </c>
      <c r="E283" s="213" t="s">
        <v>1</v>
      </c>
      <c r="F283" s="214" t="s">
        <v>334</v>
      </c>
      <c r="G283" s="14"/>
      <c r="H283" s="215">
        <v>3173.7629999999999</v>
      </c>
      <c r="I283" s="216"/>
      <c r="J283" s="14"/>
      <c r="K283" s="14"/>
      <c r="L283" s="212"/>
      <c r="M283" s="217"/>
      <c r="N283" s="218"/>
      <c r="O283" s="218"/>
      <c r="P283" s="218"/>
      <c r="Q283" s="218"/>
      <c r="R283" s="218"/>
      <c r="S283" s="218"/>
      <c r="T283" s="21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13" t="s">
        <v>137</v>
      </c>
      <c r="AU283" s="213" t="s">
        <v>149</v>
      </c>
      <c r="AV283" s="14" t="s">
        <v>88</v>
      </c>
      <c r="AW283" s="14" t="s">
        <v>32</v>
      </c>
      <c r="AX283" s="14" t="s">
        <v>78</v>
      </c>
      <c r="AY283" s="213" t="s">
        <v>125</v>
      </c>
    </row>
    <row r="284" s="13" customFormat="1">
      <c r="A284" s="13"/>
      <c r="B284" s="205"/>
      <c r="C284" s="13"/>
      <c r="D284" s="201" t="s">
        <v>137</v>
      </c>
      <c r="E284" s="206" t="s">
        <v>1</v>
      </c>
      <c r="F284" s="207" t="s">
        <v>140</v>
      </c>
      <c r="G284" s="13"/>
      <c r="H284" s="206" t="s">
        <v>1</v>
      </c>
      <c r="I284" s="208"/>
      <c r="J284" s="13"/>
      <c r="K284" s="13"/>
      <c r="L284" s="205"/>
      <c r="M284" s="209"/>
      <c r="N284" s="210"/>
      <c r="O284" s="210"/>
      <c r="P284" s="210"/>
      <c r="Q284" s="210"/>
      <c r="R284" s="210"/>
      <c r="S284" s="210"/>
      <c r="T284" s="21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06" t="s">
        <v>137</v>
      </c>
      <c r="AU284" s="206" t="s">
        <v>149</v>
      </c>
      <c r="AV284" s="13" t="s">
        <v>86</v>
      </c>
      <c r="AW284" s="13" t="s">
        <v>32</v>
      </c>
      <c r="AX284" s="13" t="s">
        <v>78</v>
      </c>
      <c r="AY284" s="206" t="s">
        <v>125</v>
      </c>
    </row>
    <row r="285" s="14" customFormat="1">
      <c r="A285" s="14"/>
      <c r="B285" s="212"/>
      <c r="C285" s="14"/>
      <c r="D285" s="201" t="s">
        <v>137</v>
      </c>
      <c r="E285" s="213" t="s">
        <v>1</v>
      </c>
      <c r="F285" s="214" t="s">
        <v>335</v>
      </c>
      <c r="G285" s="14"/>
      <c r="H285" s="215">
        <v>60.973999999999997</v>
      </c>
      <c r="I285" s="216"/>
      <c r="J285" s="14"/>
      <c r="K285" s="14"/>
      <c r="L285" s="212"/>
      <c r="M285" s="217"/>
      <c r="N285" s="218"/>
      <c r="O285" s="218"/>
      <c r="P285" s="218"/>
      <c r="Q285" s="218"/>
      <c r="R285" s="218"/>
      <c r="S285" s="218"/>
      <c r="T285" s="21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13" t="s">
        <v>137</v>
      </c>
      <c r="AU285" s="213" t="s">
        <v>149</v>
      </c>
      <c r="AV285" s="14" t="s">
        <v>88</v>
      </c>
      <c r="AW285" s="14" t="s">
        <v>32</v>
      </c>
      <c r="AX285" s="14" t="s">
        <v>78</v>
      </c>
      <c r="AY285" s="213" t="s">
        <v>125</v>
      </c>
    </row>
    <row r="286" s="15" customFormat="1">
      <c r="A286" s="15"/>
      <c r="B286" s="220"/>
      <c r="C286" s="15"/>
      <c r="D286" s="201" t="s">
        <v>137</v>
      </c>
      <c r="E286" s="221" t="s">
        <v>1</v>
      </c>
      <c r="F286" s="222" t="s">
        <v>142</v>
      </c>
      <c r="G286" s="15"/>
      <c r="H286" s="223">
        <v>3234.7370000000001</v>
      </c>
      <c r="I286" s="224"/>
      <c r="J286" s="15"/>
      <c r="K286" s="15"/>
      <c r="L286" s="220"/>
      <c r="M286" s="225"/>
      <c r="N286" s="226"/>
      <c r="O286" s="226"/>
      <c r="P286" s="226"/>
      <c r="Q286" s="226"/>
      <c r="R286" s="226"/>
      <c r="S286" s="226"/>
      <c r="T286" s="227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21" t="s">
        <v>137</v>
      </c>
      <c r="AU286" s="221" t="s">
        <v>149</v>
      </c>
      <c r="AV286" s="15" t="s">
        <v>133</v>
      </c>
      <c r="AW286" s="15" t="s">
        <v>32</v>
      </c>
      <c r="AX286" s="15" t="s">
        <v>86</v>
      </c>
      <c r="AY286" s="221" t="s">
        <v>125</v>
      </c>
    </row>
    <row r="287" s="2" customFormat="1" ht="21.75" customHeight="1">
      <c r="A287" s="37"/>
      <c r="B287" s="187"/>
      <c r="C287" s="188" t="s">
        <v>423</v>
      </c>
      <c r="D287" s="188" t="s">
        <v>128</v>
      </c>
      <c r="E287" s="189" t="s">
        <v>209</v>
      </c>
      <c r="F287" s="190" t="s">
        <v>210</v>
      </c>
      <c r="G287" s="191" t="s">
        <v>131</v>
      </c>
      <c r="H287" s="192">
        <v>3234.7370000000001</v>
      </c>
      <c r="I287" s="193"/>
      <c r="J287" s="194">
        <f>ROUND(I287*H287,2)</f>
        <v>0</v>
      </c>
      <c r="K287" s="190" t="s">
        <v>211</v>
      </c>
      <c r="L287" s="38"/>
      <c r="M287" s="195" t="s">
        <v>1</v>
      </c>
      <c r="N287" s="196" t="s">
        <v>43</v>
      </c>
      <c r="O287" s="76"/>
      <c r="P287" s="197">
        <f>O287*H287</f>
        <v>0</v>
      </c>
      <c r="Q287" s="197">
        <v>0.00198</v>
      </c>
      <c r="R287" s="197">
        <f>Q287*H287</f>
        <v>6.4047792599999998</v>
      </c>
      <c r="S287" s="197">
        <v>0</v>
      </c>
      <c r="T287" s="198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99" t="s">
        <v>133</v>
      </c>
      <c r="AT287" s="199" t="s">
        <v>128</v>
      </c>
      <c r="AU287" s="199" t="s">
        <v>149</v>
      </c>
      <c r="AY287" s="18" t="s">
        <v>125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8" t="s">
        <v>86</v>
      </c>
      <c r="BK287" s="200">
        <f>ROUND(I287*H287,2)</f>
        <v>0</v>
      </c>
      <c r="BL287" s="18" t="s">
        <v>133</v>
      </c>
      <c r="BM287" s="199" t="s">
        <v>424</v>
      </c>
    </row>
    <row r="288" s="13" customFormat="1">
      <c r="A288" s="13"/>
      <c r="B288" s="205"/>
      <c r="C288" s="13"/>
      <c r="D288" s="201" t="s">
        <v>137</v>
      </c>
      <c r="E288" s="206" t="s">
        <v>1</v>
      </c>
      <c r="F288" s="207" t="s">
        <v>138</v>
      </c>
      <c r="G288" s="13"/>
      <c r="H288" s="206" t="s">
        <v>1</v>
      </c>
      <c r="I288" s="208"/>
      <c r="J288" s="13"/>
      <c r="K288" s="13"/>
      <c r="L288" s="205"/>
      <c r="M288" s="209"/>
      <c r="N288" s="210"/>
      <c r="O288" s="210"/>
      <c r="P288" s="210"/>
      <c r="Q288" s="210"/>
      <c r="R288" s="210"/>
      <c r="S288" s="210"/>
      <c r="T288" s="21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06" t="s">
        <v>137</v>
      </c>
      <c r="AU288" s="206" t="s">
        <v>149</v>
      </c>
      <c r="AV288" s="13" t="s">
        <v>86</v>
      </c>
      <c r="AW288" s="13" t="s">
        <v>32</v>
      </c>
      <c r="AX288" s="13" t="s">
        <v>78</v>
      </c>
      <c r="AY288" s="206" t="s">
        <v>125</v>
      </c>
    </row>
    <row r="289" s="14" customFormat="1">
      <c r="A289" s="14"/>
      <c r="B289" s="212"/>
      <c r="C289" s="14"/>
      <c r="D289" s="201" t="s">
        <v>137</v>
      </c>
      <c r="E289" s="213" t="s">
        <v>1</v>
      </c>
      <c r="F289" s="214" t="s">
        <v>334</v>
      </c>
      <c r="G289" s="14"/>
      <c r="H289" s="215">
        <v>3173.7629999999999</v>
      </c>
      <c r="I289" s="216"/>
      <c r="J289" s="14"/>
      <c r="K289" s="14"/>
      <c r="L289" s="212"/>
      <c r="M289" s="217"/>
      <c r="N289" s="218"/>
      <c r="O289" s="218"/>
      <c r="P289" s="218"/>
      <c r="Q289" s="218"/>
      <c r="R289" s="218"/>
      <c r="S289" s="218"/>
      <c r="T289" s="21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13" t="s">
        <v>137</v>
      </c>
      <c r="AU289" s="213" t="s">
        <v>149</v>
      </c>
      <c r="AV289" s="14" t="s">
        <v>88</v>
      </c>
      <c r="AW289" s="14" t="s">
        <v>32</v>
      </c>
      <c r="AX289" s="14" t="s">
        <v>78</v>
      </c>
      <c r="AY289" s="213" t="s">
        <v>125</v>
      </c>
    </row>
    <row r="290" s="13" customFormat="1">
      <c r="A290" s="13"/>
      <c r="B290" s="205"/>
      <c r="C290" s="13"/>
      <c r="D290" s="201" t="s">
        <v>137</v>
      </c>
      <c r="E290" s="206" t="s">
        <v>1</v>
      </c>
      <c r="F290" s="207" t="s">
        <v>140</v>
      </c>
      <c r="G290" s="13"/>
      <c r="H290" s="206" t="s">
        <v>1</v>
      </c>
      <c r="I290" s="208"/>
      <c r="J290" s="13"/>
      <c r="K290" s="13"/>
      <c r="L290" s="205"/>
      <c r="M290" s="209"/>
      <c r="N290" s="210"/>
      <c r="O290" s="210"/>
      <c r="P290" s="210"/>
      <c r="Q290" s="210"/>
      <c r="R290" s="210"/>
      <c r="S290" s="210"/>
      <c r="T290" s="21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6" t="s">
        <v>137</v>
      </c>
      <c r="AU290" s="206" t="s">
        <v>149</v>
      </c>
      <c r="AV290" s="13" t="s">
        <v>86</v>
      </c>
      <c r="AW290" s="13" t="s">
        <v>32</v>
      </c>
      <c r="AX290" s="13" t="s">
        <v>78</v>
      </c>
      <c r="AY290" s="206" t="s">
        <v>125</v>
      </c>
    </row>
    <row r="291" s="14" customFormat="1">
      <c r="A291" s="14"/>
      <c r="B291" s="212"/>
      <c r="C291" s="14"/>
      <c r="D291" s="201" t="s">
        <v>137</v>
      </c>
      <c r="E291" s="213" t="s">
        <v>1</v>
      </c>
      <c r="F291" s="214" t="s">
        <v>335</v>
      </c>
      <c r="G291" s="14"/>
      <c r="H291" s="215">
        <v>60.973999999999997</v>
      </c>
      <c r="I291" s="216"/>
      <c r="J291" s="14"/>
      <c r="K291" s="14"/>
      <c r="L291" s="212"/>
      <c r="M291" s="217"/>
      <c r="N291" s="218"/>
      <c r="O291" s="218"/>
      <c r="P291" s="218"/>
      <c r="Q291" s="218"/>
      <c r="R291" s="218"/>
      <c r="S291" s="218"/>
      <c r="T291" s="21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13" t="s">
        <v>137</v>
      </c>
      <c r="AU291" s="213" t="s">
        <v>149</v>
      </c>
      <c r="AV291" s="14" t="s">
        <v>88</v>
      </c>
      <c r="AW291" s="14" t="s">
        <v>32</v>
      </c>
      <c r="AX291" s="14" t="s">
        <v>78</v>
      </c>
      <c r="AY291" s="213" t="s">
        <v>125</v>
      </c>
    </row>
    <row r="292" s="15" customFormat="1">
      <c r="A292" s="15"/>
      <c r="B292" s="220"/>
      <c r="C292" s="15"/>
      <c r="D292" s="201" t="s">
        <v>137</v>
      </c>
      <c r="E292" s="221" t="s">
        <v>1</v>
      </c>
      <c r="F292" s="222" t="s">
        <v>142</v>
      </c>
      <c r="G292" s="15"/>
      <c r="H292" s="223">
        <v>3234.7370000000001</v>
      </c>
      <c r="I292" s="224"/>
      <c r="J292" s="15"/>
      <c r="K292" s="15"/>
      <c r="L292" s="220"/>
      <c r="M292" s="225"/>
      <c r="N292" s="226"/>
      <c r="O292" s="226"/>
      <c r="P292" s="226"/>
      <c r="Q292" s="226"/>
      <c r="R292" s="226"/>
      <c r="S292" s="226"/>
      <c r="T292" s="227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21" t="s">
        <v>137</v>
      </c>
      <c r="AU292" s="221" t="s">
        <v>149</v>
      </c>
      <c r="AV292" s="15" t="s">
        <v>133</v>
      </c>
      <c r="AW292" s="15" t="s">
        <v>32</v>
      </c>
      <c r="AX292" s="15" t="s">
        <v>86</v>
      </c>
      <c r="AY292" s="221" t="s">
        <v>125</v>
      </c>
    </row>
    <row r="293" s="2" customFormat="1" ht="21.75" customHeight="1">
      <c r="A293" s="37"/>
      <c r="B293" s="187"/>
      <c r="C293" s="188" t="s">
        <v>425</v>
      </c>
      <c r="D293" s="188" t="s">
        <v>128</v>
      </c>
      <c r="E293" s="189" t="s">
        <v>214</v>
      </c>
      <c r="F293" s="190" t="s">
        <v>215</v>
      </c>
      <c r="G293" s="191" t="s">
        <v>145</v>
      </c>
      <c r="H293" s="192">
        <v>530.84299999999996</v>
      </c>
      <c r="I293" s="193"/>
      <c r="J293" s="194">
        <f>ROUND(I293*H293,2)</f>
        <v>0</v>
      </c>
      <c r="K293" s="190" t="s">
        <v>132</v>
      </c>
      <c r="L293" s="38"/>
      <c r="M293" s="195" t="s">
        <v>1</v>
      </c>
      <c r="N293" s="196" t="s">
        <v>43</v>
      </c>
      <c r="O293" s="76"/>
      <c r="P293" s="197">
        <f>O293*H293</f>
        <v>0</v>
      </c>
      <c r="Q293" s="197">
        <v>0.00060506299999999998</v>
      </c>
      <c r="R293" s="197">
        <f>Q293*H293</f>
        <v>0.32119345810899996</v>
      </c>
      <c r="S293" s="197">
        <v>0</v>
      </c>
      <c r="T293" s="198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99" t="s">
        <v>133</v>
      </c>
      <c r="AT293" s="199" t="s">
        <v>128</v>
      </c>
      <c r="AU293" s="199" t="s">
        <v>149</v>
      </c>
      <c r="AY293" s="18" t="s">
        <v>125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8" t="s">
        <v>86</v>
      </c>
      <c r="BK293" s="200">
        <f>ROUND(I293*H293,2)</f>
        <v>0</v>
      </c>
      <c r="BL293" s="18" t="s">
        <v>133</v>
      </c>
      <c r="BM293" s="199" t="s">
        <v>426</v>
      </c>
    </row>
    <row r="294" s="2" customFormat="1">
      <c r="A294" s="37"/>
      <c r="B294" s="38"/>
      <c r="C294" s="37"/>
      <c r="D294" s="201" t="s">
        <v>135</v>
      </c>
      <c r="E294" s="37"/>
      <c r="F294" s="202" t="s">
        <v>217</v>
      </c>
      <c r="G294" s="37"/>
      <c r="H294" s="37"/>
      <c r="I294" s="123"/>
      <c r="J294" s="37"/>
      <c r="K294" s="37"/>
      <c r="L294" s="38"/>
      <c r="M294" s="203"/>
      <c r="N294" s="204"/>
      <c r="O294" s="76"/>
      <c r="P294" s="76"/>
      <c r="Q294" s="76"/>
      <c r="R294" s="76"/>
      <c r="S294" s="76"/>
      <c r="T294" s="77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8" t="s">
        <v>135</v>
      </c>
      <c r="AU294" s="18" t="s">
        <v>149</v>
      </c>
    </row>
    <row r="295" s="13" customFormat="1">
      <c r="A295" s="13"/>
      <c r="B295" s="205"/>
      <c r="C295" s="13"/>
      <c r="D295" s="201" t="s">
        <v>137</v>
      </c>
      <c r="E295" s="206" t="s">
        <v>1</v>
      </c>
      <c r="F295" s="207" t="s">
        <v>218</v>
      </c>
      <c r="G295" s="13"/>
      <c r="H295" s="206" t="s">
        <v>1</v>
      </c>
      <c r="I295" s="208"/>
      <c r="J295" s="13"/>
      <c r="K295" s="13"/>
      <c r="L295" s="205"/>
      <c r="M295" s="209"/>
      <c r="N295" s="210"/>
      <c r="O295" s="210"/>
      <c r="P295" s="210"/>
      <c r="Q295" s="210"/>
      <c r="R295" s="210"/>
      <c r="S295" s="210"/>
      <c r="T295" s="21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06" t="s">
        <v>137</v>
      </c>
      <c r="AU295" s="206" t="s">
        <v>149</v>
      </c>
      <c r="AV295" s="13" t="s">
        <v>86</v>
      </c>
      <c r="AW295" s="13" t="s">
        <v>32</v>
      </c>
      <c r="AX295" s="13" t="s">
        <v>78</v>
      </c>
      <c r="AY295" s="206" t="s">
        <v>125</v>
      </c>
    </row>
    <row r="296" s="14" customFormat="1">
      <c r="A296" s="14"/>
      <c r="B296" s="212"/>
      <c r="C296" s="14"/>
      <c r="D296" s="201" t="s">
        <v>137</v>
      </c>
      <c r="E296" s="213" t="s">
        <v>1</v>
      </c>
      <c r="F296" s="214" t="s">
        <v>427</v>
      </c>
      <c r="G296" s="14"/>
      <c r="H296" s="215">
        <v>530.84299999999996</v>
      </c>
      <c r="I296" s="216"/>
      <c r="J296" s="14"/>
      <c r="K296" s="14"/>
      <c r="L296" s="212"/>
      <c r="M296" s="217"/>
      <c r="N296" s="218"/>
      <c r="O296" s="218"/>
      <c r="P296" s="218"/>
      <c r="Q296" s="218"/>
      <c r="R296" s="218"/>
      <c r="S296" s="218"/>
      <c r="T296" s="21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3" t="s">
        <v>137</v>
      </c>
      <c r="AU296" s="213" t="s">
        <v>149</v>
      </c>
      <c r="AV296" s="14" t="s">
        <v>88</v>
      </c>
      <c r="AW296" s="14" t="s">
        <v>32</v>
      </c>
      <c r="AX296" s="14" t="s">
        <v>78</v>
      </c>
      <c r="AY296" s="213" t="s">
        <v>125</v>
      </c>
    </row>
    <row r="297" s="15" customFormat="1">
      <c r="A297" s="15"/>
      <c r="B297" s="220"/>
      <c r="C297" s="15"/>
      <c r="D297" s="201" t="s">
        <v>137</v>
      </c>
      <c r="E297" s="221" t="s">
        <v>1</v>
      </c>
      <c r="F297" s="222" t="s">
        <v>142</v>
      </c>
      <c r="G297" s="15"/>
      <c r="H297" s="223">
        <v>530.84299999999996</v>
      </c>
      <c r="I297" s="224"/>
      <c r="J297" s="15"/>
      <c r="K297" s="15"/>
      <c r="L297" s="220"/>
      <c r="M297" s="225"/>
      <c r="N297" s="226"/>
      <c r="O297" s="226"/>
      <c r="P297" s="226"/>
      <c r="Q297" s="226"/>
      <c r="R297" s="226"/>
      <c r="S297" s="226"/>
      <c r="T297" s="227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21" t="s">
        <v>137</v>
      </c>
      <c r="AU297" s="221" t="s">
        <v>149</v>
      </c>
      <c r="AV297" s="15" t="s">
        <v>133</v>
      </c>
      <c r="AW297" s="15" t="s">
        <v>32</v>
      </c>
      <c r="AX297" s="15" t="s">
        <v>86</v>
      </c>
      <c r="AY297" s="221" t="s">
        <v>125</v>
      </c>
    </row>
    <row r="298" s="12" customFormat="1" ht="20.88" customHeight="1">
      <c r="A298" s="12"/>
      <c r="B298" s="174"/>
      <c r="C298" s="12"/>
      <c r="D298" s="175" t="s">
        <v>77</v>
      </c>
      <c r="E298" s="185" t="s">
        <v>232</v>
      </c>
      <c r="F298" s="185" t="s">
        <v>233</v>
      </c>
      <c r="G298" s="12"/>
      <c r="H298" s="12"/>
      <c r="I298" s="177"/>
      <c r="J298" s="186">
        <f>BK298</f>
        <v>0</v>
      </c>
      <c r="K298" s="12"/>
      <c r="L298" s="174"/>
      <c r="M298" s="179"/>
      <c r="N298" s="180"/>
      <c r="O298" s="180"/>
      <c r="P298" s="181">
        <f>SUM(P299:P327)</f>
        <v>0</v>
      </c>
      <c r="Q298" s="180"/>
      <c r="R298" s="181">
        <f>SUM(R299:R327)</f>
        <v>0.8489464874999999</v>
      </c>
      <c r="S298" s="180"/>
      <c r="T298" s="182">
        <f>SUM(T299:T327)</f>
        <v>64.694739999999996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75" t="s">
        <v>86</v>
      </c>
      <c r="AT298" s="183" t="s">
        <v>77</v>
      </c>
      <c r="AU298" s="183" t="s">
        <v>88</v>
      </c>
      <c r="AY298" s="175" t="s">
        <v>125</v>
      </c>
      <c r="BK298" s="184">
        <f>SUM(BK299:BK327)</f>
        <v>0</v>
      </c>
    </row>
    <row r="299" s="2" customFormat="1" ht="21.75" customHeight="1">
      <c r="A299" s="37"/>
      <c r="B299" s="187"/>
      <c r="C299" s="188" t="s">
        <v>428</v>
      </c>
      <c r="D299" s="188" t="s">
        <v>128</v>
      </c>
      <c r="E299" s="189" t="s">
        <v>429</v>
      </c>
      <c r="F299" s="190" t="s">
        <v>430</v>
      </c>
      <c r="G299" s="191" t="s">
        <v>145</v>
      </c>
      <c r="H299" s="192">
        <v>21.050000000000001</v>
      </c>
      <c r="I299" s="193"/>
      <c r="J299" s="194">
        <f>ROUND(I299*H299,2)</f>
        <v>0</v>
      </c>
      <c r="K299" s="190" t="s">
        <v>132</v>
      </c>
      <c r="L299" s="38"/>
      <c r="M299" s="195" t="s">
        <v>1</v>
      </c>
      <c r="N299" s="196" t="s">
        <v>43</v>
      </c>
      <c r="O299" s="76"/>
      <c r="P299" s="197">
        <f>O299*H299</f>
        <v>0</v>
      </c>
      <c r="Q299" s="197">
        <v>3.6000000000000001E-05</v>
      </c>
      <c r="R299" s="197">
        <f>Q299*H299</f>
        <v>0.0007578000000000001</v>
      </c>
      <c r="S299" s="197">
        <v>0</v>
      </c>
      <c r="T299" s="198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99" t="s">
        <v>133</v>
      </c>
      <c r="AT299" s="199" t="s">
        <v>128</v>
      </c>
      <c r="AU299" s="199" t="s">
        <v>149</v>
      </c>
      <c r="AY299" s="18" t="s">
        <v>125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8" t="s">
        <v>86</v>
      </c>
      <c r="BK299" s="200">
        <f>ROUND(I299*H299,2)</f>
        <v>0</v>
      </c>
      <c r="BL299" s="18" t="s">
        <v>133</v>
      </c>
      <c r="BM299" s="199" t="s">
        <v>431</v>
      </c>
    </row>
    <row r="300" s="2" customFormat="1">
      <c r="A300" s="37"/>
      <c r="B300" s="38"/>
      <c r="C300" s="37"/>
      <c r="D300" s="201" t="s">
        <v>135</v>
      </c>
      <c r="E300" s="37"/>
      <c r="F300" s="202" t="s">
        <v>432</v>
      </c>
      <c r="G300" s="37"/>
      <c r="H300" s="37"/>
      <c r="I300" s="123"/>
      <c r="J300" s="37"/>
      <c r="K300" s="37"/>
      <c r="L300" s="38"/>
      <c r="M300" s="203"/>
      <c r="N300" s="204"/>
      <c r="O300" s="76"/>
      <c r="P300" s="76"/>
      <c r="Q300" s="76"/>
      <c r="R300" s="76"/>
      <c r="S300" s="76"/>
      <c r="T300" s="77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8" t="s">
        <v>135</v>
      </c>
      <c r="AU300" s="18" t="s">
        <v>149</v>
      </c>
    </row>
    <row r="301" s="13" customFormat="1">
      <c r="A301" s="13"/>
      <c r="B301" s="205"/>
      <c r="C301" s="13"/>
      <c r="D301" s="201" t="s">
        <v>137</v>
      </c>
      <c r="E301" s="206" t="s">
        <v>1</v>
      </c>
      <c r="F301" s="207" t="s">
        <v>433</v>
      </c>
      <c r="G301" s="13"/>
      <c r="H301" s="206" t="s">
        <v>1</v>
      </c>
      <c r="I301" s="208"/>
      <c r="J301" s="13"/>
      <c r="K301" s="13"/>
      <c r="L301" s="205"/>
      <c r="M301" s="209"/>
      <c r="N301" s="210"/>
      <c r="O301" s="210"/>
      <c r="P301" s="210"/>
      <c r="Q301" s="210"/>
      <c r="R301" s="210"/>
      <c r="S301" s="210"/>
      <c r="T301" s="21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06" t="s">
        <v>137</v>
      </c>
      <c r="AU301" s="206" t="s">
        <v>149</v>
      </c>
      <c r="AV301" s="13" t="s">
        <v>86</v>
      </c>
      <c r="AW301" s="13" t="s">
        <v>32</v>
      </c>
      <c r="AX301" s="13" t="s">
        <v>78</v>
      </c>
      <c r="AY301" s="206" t="s">
        <v>125</v>
      </c>
    </row>
    <row r="302" s="14" customFormat="1">
      <c r="A302" s="14"/>
      <c r="B302" s="212"/>
      <c r="C302" s="14"/>
      <c r="D302" s="201" t="s">
        <v>137</v>
      </c>
      <c r="E302" s="213" t="s">
        <v>1</v>
      </c>
      <c r="F302" s="214" t="s">
        <v>434</v>
      </c>
      <c r="G302" s="14"/>
      <c r="H302" s="215">
        <v>21.050000000000001</v>
      </c>
      <c r="I302" s="216"/>
      <c r="J302" s="14"/>
      <c r="K302" s="14"/>
      <c r="L302" s="212"/>
      <c r="M302" s="217"/>
      <c r="N302" s="218"/>
      <c r="O302" s="218"/>
      <c r="P302" s="218"/>
      <c r="Q302" s="218"/>
      <c r="R302" s="218"/>
      <c r="S302" s="218"/>
      <c r="T302" s="21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13" t="s">
        <v>137</v>
      </c>
      <c r="AU302" s="213" t="s">
        <v>149</v>
      </c>
      <c r="AV302" s="14" t="s">
        <v>88</v>
      </c>
      <c r="AW302" s="14" t="s">
        <v>32</v>
      </c>
      <c r="AX302" s="14" t="s">
        <v>78</v>
      </c>
      <c r="AY302" s="213" t="s">
        <v>125</v>
      </c>
    </row>
    <row r="303" s="15" customFormat="1">
      <c r="A303" s="15"/>
      <c r="B303" s="220"/>
      <c r="C303" s="15"/>
      <c r="D303" s="201" t="s">
        <v>137</v>
      </c>
      <c r="E303" s="221" t="s">
        <v>1</v>
      </c>
      <c r="F303" s="222" t="s">
        <v>142</v>
      </c>
      <c r="G303" s="15"/>
      <c r="H303" s="223">
        <v>21.050000000000001</v>
      </c>
      <c r="I303" s="224"/>
      <c r="J303" s="15"/>
      <c r="K303" s="15"/>
      <c r="L303" s="220"/>
      <c r="M303" s="225"/>
      <c r="N303" s="226"/>
      <c r="O303" s="226"/>
      <c r="P303" s="226"/>
      <c r="Q303" s="226"/>
      <c r="R303" s="226"/>
      <c r="S303" s="226"/>
      <c r="T303" s="227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21" t="s">
        <v>137</v>
      </c>
      <c r="AU303" s="221" t="s">
        <v>149</v>
      </c>
      <c r="AV303" s="15" t="s">
        <v>133</v>
      </c>
      <c r="AW303" s="15" t="s">
        <v>32</v>
      </c>
      <c r="AX303" s="15" t="s">
        <v>86</v>
      </c>
      <c r="AY303" s="221" t="s">
        <v>125</v>
      </c>
    </row>
    <row r="304" s="2" customFormat="1" ht="21.75" customHeight="1">
      <c r="A304" s="37"/>
      <c r="B304" s="187"/>
      <c r="C304" s="188" t="s">
        <v>435</v>
      </c>
      <c r="D304" s="188" t="s">
        <v>128</v>
      </c>
      <c r="E304" s="189" t="s">
        <v>235</v>
      </c>
      <c r="F304" s="190" t="s">
        <v>236</v>
      </c>
      <c r="G304" s="191" t="s">
        <v>145</v>
      </c>
      <c r="H304" s="192">
        <v>918.60000000000002</v>
      </c>
      <c r="I304" s="193"/>
      <c r="J304" s="194">
        <f>ROUND(I304*H304,2)</f>
        <v>0</v>
      </c>
      <c r="K304" s="190" t="s">
        <v>132</v>
      </c>
      <c r="L304" s="38"/>
      <c r="M304" s="195" t="s">
        <v>1</v>
      </c>
      <c r="N304" s="196" t="s">
        <v>43</v>
      </c>
      <c r="O304" s="76"/>
      <c r="P304" s="197">
        <f>O304*H304</f>
        <v>0</v>
      </c>
      <c r="Q304" s="197">
        <v>0.00032499999999999999</v>
      </c>
      <c r="R304" s="197">
        <f>Q304*H304</f>
        <v>0.298545</v>
      </c>
      <c r="S304" s="197">
        <v>0</v>
      </c>
      <c r="T304" s="198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99" t="s">
        <v>133</v>
      </c>
      <c r="AT304" s="199" t="s">
        <v>128</v>
      </c>
      <c r="AU304" s="199" t="s">
        <v>149</v>
      </c>
      <c r="AY304" s="18" t="s">
        <v>125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8" t="s">
        <v>86</v>
      </c>
      <c r="BK304" s="200">
        <f>ROUND(I304*H304,2)</f>
        <v>0</v>
      </c>
      <c r="BL304" s="18" t="s">
        <v>133</v>
      </c>
      <c r="BM304" s="199" t="s">
        <v>436</v>
      </c>
    </row>
    <row r="305" s="2" customFormat="1">
      <c r="A305" s="37"/>
      <c r="B305" s="38"/>
      <c r="C305" s="37"/>
      <c r="D305" s="201" t="s">
        <v>135</v>
      </c>
      <c r="E305" s="37"/>
      <c r="F305" s="202" t="s">
        <v>238</v>
      </c>
      <c r="G305" s="37"/>
      <c r="H305" s="37"/>
      <c r="I305" s="123"/>
      <c r="J305" s="37"/>
      <c r="K305" s="37"/>
      <c r="L305" s="38"/>
      <c r="M305" s="203"/>
      <c r="N305" s="204"/>
      <c r="O305" s="76"/>
      <c r="P305" s="76"/>
      <c r="Q305" s="76"/>
      <c r="R305" s="76"/>
      <c r="S305" s="76"/>
      <c r="T305" s="77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8" t="s">
        <v>135</v>
      </c>
      <c r="AU305" s="18" t="s">
        <v>149</v>
      </c>
    </row>
    <row r="306" s="13" customFormat="1">
      <c r="A306" s="13"/>
      <c r="B306" s="205"/>
      <c r="C306" s="13"/>
      <c r="D306" s="201" t="s">
        <v>137</v>
      </c>
      <c r="E306" s="206" t="s">
        <v>1</v>
      </c>
      <c r="F306" s="207" t="s">
        <v>239</v>
      </c>
      <c r="G306" s="13"/>
      <c r="H306" s="206" t="s">
        <v>1</v>
      </c>
      <c r="I306" s="208"/>
      <c r="J306" s="13"/>
      <c r="K306" s="13"/>
      <c r="L306" s="205"/>
      <c r="M306" s="209"/>
      <c r="N306" s="210"/>
      <c r="O306" s="210"/>
      <c r="P306" s="210"/>
      <c r="Q306" s="210"/>
      <c r="R306" s="210"/>
      <c r="S306" s="210"/>
      <c r="T306" s="21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06" t="s">
        <v>137</v>
      </c>
      <c r="AU306" s="206" t="s">
        <v>149</v>
      </c>
      <c r="AV306" s="13" t="s">
        <v>86</v>
      </c>
      <c r="AW306" s="13" t="s">
        <v>32</v>
      </c>
      <c r="AX306" s="13" t="s">
        <v>78</v>
      </c>
      <c r="AY306" s="206" t="s">
        <v>125</v>
      </c>
    </row>
    <row r="307" s="14" customFormat="1">
      <c r="A307" s="14"/>
      <c r="B307" s="212"/>
      <c r="C307" s="14"/>
      <c r="D307" s="201" t="s">
        <v>137</v>
      </c>
      <c r="E307" s="213" t="s">
        <v>1</v>
      </c>
      <c r="F307" s="214" t="s">
        <v>437</v>
      </c>
      <c r="G307" s="14"/>
      <c r="H307" s="215">
        <v>918.60000000000002</v>
      </c>
      <c r="I307" s="216"/>
      <c r="J307" s="14"/>
      <c r="K307" s="14"/>
      <c r="L307" s="212"/>
      <c r="M307" s="217"/>
      <c r="N307" s="218"/>
      <c r="O307" s="218"/>
      <c r="P307" s="218"/>
      <c r="Q307" s="218"/>
      <c r="R307" s="218"/>
      <c r="S307" s="218"/>
      <c r="T307" s="21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13" t="s">
        <v>137</v>
      </c>
      <c r="AU307" s="213" t="s">
        <v>149</v>
      </c>
      <c r="AV307" s="14" t="s">
        <v>88</v>
      </c>
      <c r="AW307" s="14" t="s">
        <v>32</v>
      </c>
      <c r="AX307" s="14" t="s">
        <v>78</v>
      </c>
      <c r="AY307" s="213" t="s">
        <v>125</v>
      </c>
    </row>
    <row r="308" s="15" customFormat="1">
      <c r="A308" s="15"/>
      <c r="B308" s="220"/>
      <c r="C308" s="15"/>
      <c r="D308" s="201" t="s">
        <v>137</v>
      </c>
      <c r="E308" s="221" t="s">
        <v>1</v>
      </c>
      <c r="F308" s="222" t="s">
        <v>142</v>
      </c>
      <c r="G308" s="15"/>
      <c r="H308" s="223">
        <v>918.60000000000002</v>
      </c>
      <c r="I308" s="224"/>
      <c r="J308" s="15"/>
      <c r="K308" s="15"/>
      <c r="L308" s="220"/>
      <c r="M308" s="225"/>
      <c r="N308" s="226"/>
      <c r="O308" s="226"/>
      <c r="P308" s="226"/>
      <c r="Q308" s="226"/>
      <c r="R308" s="226"/>
      <c r="S308" s="226"/>
      <c r="T308" s="22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21" t="s">
        <v>137</v>
      </c>
      <c r="AU308" s="221" t="s">
        <v>149</v>
      </c>
      <c r="AV308" s="15" t="s">
        <v>133</v>
      </c>
      <c r="AW308" s="15" t="s">
        <v>32</v>
      </c>
      <c r="AX308" s="15" t="s">
        <v>86</v>
      </c>
      <c r="AY308" s="221" t="s">
        <v>125</v>
      </c>
    </row>
    <row r="309" s="2" customFormat="1" ht="16.5" customHeight="1">
      <c r="A309" s="37"/>
      <c r="B309" s="187"/>
      <c r="C309" s="188" t="s">
        <v>438</v>
      </c>
      <c r="D309" s="188" t="s">
        <v>128</v>
      </c>
      <c r="E309" s="189" t="s">
        <v>242</v>
      </c>
      <c r="F309" s="190" t="s">
        <v>243</v>
      </c>
      <c r="G309" s="191" t="s">
        <v>145</v>
      </c>
      <c r="H309" s="192">
        <v>939.64999999999998</v>
      </c>
      <c r="I309" s="193"/>
      <c r="J309" s="194">
        <f>ROUND(I309*H309,2)</f>
        <v>0</v>
      </c>
      <c r="K309" s="190" t="s">
        <v>132</v>
      </c>
      <c r="L309" s="38"/>
      <c r="M309" s="195" t="s">
        <v>1</v>
      </c>
      <c r="N309" s="196" t="s">
        <v>43</v>
      </c>
      <c r="O309" s="76"/>
      <c r="P309" s="197">
        <f>O309*H309</f>
        <v>0</v>
      </c>
      <c r="Q309" s="197">
        <v>3.7500000000000001E-06</v>
      </c>
      <c r="R309" s="197">
        <f>Q309*H309</f>
        <v>0.0035236874999999999</v>
      </c>
      <c r="S309" s="197">
        <v>0</v>
      </c>
      <c r="T309" s="198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99" t="s">
        <v>133</v>
      </c>
      <c r="AT309" s="199" t="s">
        <v>128</v>
      </c>
      <c r="AU309" s="199" t="s">
        <v>149</v>
      </c>
      <c r="AY309" s="18" t="s">
        <v>125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8" t="s">
        <v>86</v>
      </c>
      <c r="BK309" s="200">
        <f>ROUND(I309*H309,2)</f>
        <v>0</v>
      </c>
      <c r="BL309" s="18" t="s">
        <v>133</v>
      </c>
      <c r="BM309" s="199" t="s">
        <v>439</v>
      </c>
    </row>
    <row r="310" s="2" customFormat="1">
      <c r="A310" s="37"/>
      <c r="B310" s="38"/>
      <c r="C310" s="37"/>
      <c r="D310" s="201" t="s">
        <v>135</v>
      </c>
      <c r="E310" s="37"/>
      <c r="F310" s="202" t="s">
        <v>245</v>
      </c>
      <c r="G310" s="37"/>
      <c r="H310" s="37"/>
      <c r="I310" s="123"/>
      <c r="J310" s="37"/>
      <c r="K310" s="37"/>
      <c r="L310" s="38"/>
      <c r="M310" s="203"/>
      <c r="N310" s="204"/>
      <c r="O310" s="76"/>
      <c r="P310" s="76"/>
      <c r="Q310" s="76"/>
      <c r="R310" s="76"/>
      <c r="S310" s="76"/>
      <c r="T310" s="77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8" t="s">
        <v>135</v>
      </c>
      <c r="AU310" s="18" t="s">
        <v>149</v>
      </c>
    </row>
    <row r="311" s="13" customFormat="1">
      <c r="A311" s="13"/>
      <c r="B311" s="205"/>
      <c r="C311" s="13"/>
      <c r="D311" s="201" t="s">
        <v>137</v>
      </c>
      <c r="E311" s="206" t="s">
        <v>1</v>
      </c>
      <c r="F311" s="207" t="s">
        <v>246</v>
      </c>
      <c r="G311" s="13"/>
      <c r="H311" s="206" t="s">
        <v>1</v>
      </c>
      <c r="I311" s="208"/>
      <c r="J311" s="13"/>
      <c r="K311" s="13"/>
      <c r="L311" s="205"/>
      <c r="M311" s="209"/>
      <c r="N311" s="210"/>
      <c r="O311" s="210"/>
      <c r="P311" s="210"/>
      <c r="Q311" s="210"/>
      <c r="R311" s="210"/>
      <c r="S311" s="210"/>
      <c r="T311" s="21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06" t="s">
        <v>137</v>
      </c>
      <c r="AU311" s="206" t="s">
        <v>149</v>
      </c>
      <c r="AV311" s="13" t="s">
        <v>86</v>
      </c>
      <c r="AW311" s="13" t="s">
        <v>32</v>
      </c>
      <c r="AX311" s="13" t="s">
        <v>78</v>
      </c>
      <c r="AY311" s="206" t="s">
        <v>125</v>
      </c>
    </row>
    <row r="312" s="14" customFormat="1">
      <c r="A312" s="14"/>
      <c r="B312" s="212"/>
      <c r="C312" s="14"/>
      <c r="D312" s="201" t="s">
        <v>137</v>
      </c>
      <c r="E312" s="213" t="s">
        <v>1</v>
      </c>
      <c r="F312" s="214" t="s">
        <v>437</v>
      </c>
      <c r="G312" s="14"/>
      <c r="H312" s="215">
        <v>918.60000000000002</v>
      </c>
      <c r="I312" s="216"/>
      <c r="J312" s="14"/>
      <c r="K312" s="14"/>
      <c r="L312" s="212"/>
      <c r="M312" s="217"/>
      <c r="N312" s="218"/>
      <c r="O312" s="218"/>
      <c r="P312" s="218"/>
      <c r="Q312" s="218"/>
      <c r="R312" s="218"/>
      <c r="S312" s="218"/>
      <c r="T312" s="21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13" t="s">
        <v>137</v>
      </c>
      <c r="AU312" s="213" t="s">
        <v>149</v>
      </c>
      <c r="AV312" s="14" t="s">
        <v>88</v>
      </c>
      <c r="AW312" s="14" t="s">
        <v>32</v>
      </c>
      <c r="AX312" s="14" t="s">
        <v>78</v>
      </c>
      <c r="AY312" s="213" t="s">
        <v>125</v>
      </c>
    </row>
    <row r="313" s="13" customFormat="1">
      <c r="A313" s="13"/>
      <c r="B313" s="205"/>
      <c r="C313" s="13"/>
      <c r="D313" s="201" t="s">
        <v>137</v>
      </c>
      <c r="E313" s="206" t="s">
        <v>1</v>
      </c>
      <c r="F313" s="207" t="s">
        <v>440</v>
      </c>
      <c r="G313" s="13"/>
      <c r="H313" s="206" t="s">
        <v>1</v>
      </c>
      <c r="I313" s="208"/>
      <c r="J313" s="13"/>
      <c r="K313" s="13"/>
      <c r="L313" s="205"/>
      <c r="M313" s="209"/>
      <c r="N313" s="210"/>
      <c r="O313" s="210"/>
      <c r="P313" s="210"/>
      <c r="Q313" s="210"/>
      <c r="R313" s="210"/>
      <c r="S313" s="210"/>
      <c r="T313" s="21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06" t="s">
        <v>137</v>
      </c>
      <c r="AU313" s="206" t="s">
        <v>149</v>
      </c>
      <c r="AV313" s="13" t="s">
        <v>86</v>
      </c>
      <c r="AW313" s="13" t="s">
        <v>32</v>
      </c>
      <c r="AX313" s="13" t="s">
        <v>78</v>
      </c>
      <c r="AY313" s="206" t="s">
        <v>125</v>
      </c>
    </row>
    <row r="314" s="14" customFormat="1">
      <c r="A314" s="14"/>
      <c r="B314" s="212"/>
      <c r="C314" s="14"/>
      <c r="D314" s="201" t="s">
        <v>137</v>
      </c>
      <c r="E314" s="213" t="s">
        <v>1</v>
      </c>
      <c r="F314" s="214" t="s">
        <v>434</v>
      </c>
      <c r="G314" s="14"/>
      <c r="H314" s="215">
        <v>21.050000000000001</v>
      </c>
      <c r="I314" s="216"/>
      <c r="J314" s="14"/>
      <c r="K314" s="14"/>
      <c r="L314" s="212"/>
      <c r="M314" s="217"/>
      <c r="N314" s="218"/>
      <c r="O314" s="218"/>
      <c r="P314" s="218"/>
      <c r="Q314" s="218"/>
      <c r="R314" s="218"/>
      <c r="S314" s="218"/>
      <c r="T314" s="21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13" t="s">
        <v>137</v>
      </c>
      <c r="AU314" s="213" t="s">
        <v>149</v>
      </c>
      <c r="AV314" s="14" t="s">
        <v>88</v>
      </c>
      <c r="AW314" s="14" t="s">
        <v>32</v>
      </c>
      <c r="AX314" s="14" t="s">
        <v>78</v>
      </c>
      <c r="AY314" s="213" t="s">
        <v>125</v>
      </c>
    </row>
    <row r="315" s="15" customFormat="1">
      <c r="A315" s="15"/>
      <c r="B315" s="220"/>
      <c r="C315" s="15"/>
      <c r="D315" s="201" t="s">
        <v>137</v>
      </c>
      <c r="E315" s="221" t="s">
        <v>1</v>
      </c>
      <c r="F315" s="222" t="s">
        <v>142</v>
      </c>
      <c r="G315" s="15"/>
      <c r="H315" s="223">
        <v>939.64999999999998</v>
      </c>
      <c r="I315" s="224"/>
      <c r="J315" s="15"/>
      <c r="K315" s="15"/>
      <c r="L315" s="220"/>
      <c r="M315" s="225"/>
      <c r="N315" s="226"/>
      <c r="O315" s="226"/>
      <c r="P315" s="226"/>
      <c r="Q315" s="226"/>
      <c r="R315" s="226"/>
      <c r="S315" s="226"/>
      <c r="T315" s="227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21" t="s">
        <v>137</v>
      </c>
      <c r="AU315" s="221" t="s">
        <v>149</v>
      </c>
      <c r="AV315" s="15" t="s">
        <v>133</v>
      </c>
      <c r="AW315" s="15" t="s">
        <v>32</v>
      </c>
      <c r="AX315" s="15" t="s">
        <v>86</v>
      </c>
      <c r="AY315" s="221" t="s">
        <v>125</v>
      </c>
    </row>
    <row r="316" s="2" customFormat="1" ht="21.75" customHeight="1">
      <c r="A316" s="37"/>
      <c r="B316" s="187"/>
      <c r="C316" s="188" t="s">
        <v>441</v>
      </c>
      <c r="D316" s="188" t="s">
        <v>128</v>
      </c>
      <c r="E316" s="189" t="s">
        <v>248</v>
      </c>
      <c r="F316" s="190" t="s">
        <v>249</v>
      </c>
      <c r="G316" s="191" t="s">
        <v>131</v>
      </c>
      <c r="H316" s="192">
        <v>3234.7370000000001</v>
      </c>
      <c r="I316" s="193"/>
      <c r="J316" s="194">
        <f>ROUND(I316*H316,2)</f>
        <v>0</v>
      </c>
      <c r="K316" s="190" t="s">
        <v>132</v>
      </c>
      <c r="L316" s="38"/>
      <c r="M316" s="195" t="s">
        <v>1</v>
      </c>
      <c r="N316" s="196" t="s">
        <v>43</v>
      </c>
      <c r="O316" s="76"/>
      <c r="P316" s="197">
        <f>O316*H316</f>
        <v>0</v>
      </c>
      <c r="Q316" s="197">
        <v>0</v>
      </c>
      <c r="R316" s="197">
        <f>Q316*H316</f>
        <v>0</v>
      </c>
      <c r="S316" s="197">
        <v>0.02</v>
      </c>
      <c r="T316" s="198">
        <f>S316*H316</f>
        <v>64.694739999999996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99" t="s">
        <v>133</v>
      </c>
      <c r="AT316" s="199" t="s">
        <v>128</v>
      </c>
      <c r="AU316" s="199" t="s">
        <v>149</v>
      </c>
      <c r="AY316" s="18" t="s">
        <v>125</v>
      </c>
      <c r="BE316" s="200">
        <f>IF(N316="základní",J316,0)</f>
        <v>0</v>
      </c>
      <c r="BF316" s="200">
        <f>IF(N316="snížená",J316,0)</f>
        <v>0</v>
      </c>
      <c r="BG316" s="200">
        <f>IF(N316="zákl. přenesená",J316,0)</f>
        <v>0</v>
      </c>
      <c r="BH316" s="200">
        <f>IF(N316="sníž. přenesená",J316,0)</f>
        <v>0</v>
      </c>
      <c r="BI316" s="200">
        <f>IF(N316="nulová",J316,0)</f>
        <v>0</v>
      </c>
      <c r="BJ316" s="18" t="s">
        <v>86</v>
      </c>
      <c r="BK316" s="200">
        <f>ROUND(I316*H316,2)</f>
        <v>0</v>
      </c>
      <c r="BL316" s="18" t="s">
        <v>133</v>
      </c>
      <c r="BM316" s="199" t="s">
        <v>442</v>
      </c>
    </row>
    <row r="317" s="2" customFormat="1">
      <c r="A317" s="37"/>
      <c r="B317" s="38"/>
      <c r="C317" s="37"/>
      <c r="D317" s="201" t="s">
        <v>135</v>
      </c>
      <c r="E317" s="37"/>
      <c r="F317" s="202" t="s">
        <v>251</v>
      </c>
      <c r="G317" s="37"/>
      <c r="H317" s="37"/>
      <c r="I317" s="123"/>
      <c r="J317" s="37"/>
      <c r="K317" s="37"/>
      <c r="L317" s="38"/>
      <c r="M317" s="203"/>
      <c r="N317" s="204"/>
      <c r="O317" s="76"/>
      <c r="P317" s="76"/>
      <c r="Q317" s="76"/>
      <c r="R317" s="76"/>
      <c r="S317" s="76"/>
      <c r="T317" s="77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135</v>
      </c>
      <c r="AU317" s="18" t="s">
        <v>149</v>
      </c>
    </row>
    <row r="318" s="13" customFormat="1">
      <c r="A318" s="13"/>
      <c r="B318" s="205"/>
      <c r="C318" s="13"/>
      <c r="D318" s="201" t="s">
        <v>137</v>
      </c>
      <c r="E318" s="206" t="s">
        <v>1</v>
      </c>
      <c r="F318" s="207" t="s">
        <v>138</v>
      </c>
      <c r="G318" s="13"/>
      <c r="H318" s="206" t="s">
        <v>1</v>
      </c>
      <c r="I318" s="208"/>
      <c r="J318" s="13"/>
      <c r="K318" s="13"/>
      <c r="L318" s="205"/>
      <c r="M318" s="209"/>
      <c r="N318" s="210"/>
      <c r="O318" s="210"/>
      <c r="P318" s="210"/>
      <c r="Q318" s="210"/>
      <c r="R318" s="210"/>
      <c r="S318" s="210"/>
      <c r="T318" s="21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06" t="s">
        <v>137</v>
      </c>
      <c r="AU318" s="206" t="s">
        <v>149</v>
      </c>
      <c r="AV318" s="13" t="s">
        <v>86</v>
      </c>
      <c r="AW318" s="13" t="s">
        <v>32</v>
      </c>
      <c r="AX318" s="13" t="s">
        <v>78</v>
      </c>
      <c r="AY318" s="206" t="s">
        <v>125</v>
      </c>
    </row>
    <row r="319" s="14" customFormat="1">
      <c r="A319" s="14"/>
      <c r="B319" s="212"/>
      <c r="C319" s="14"/>
      <c r="D319" s="201" t="s">
        <v>137</v>
      </c>
      <c r="E319" s="213" t="s">
        <v>1</v>
      </c>
      <c r="F319" s="214" t="s">
        <v>334</v>
      </c>
      <c r="G319" s="14"/>
      <c r="H319" s="215">
        <v>3173.7629999999999</v>
      </c>
      <c r="I319" s="216"/>
      <c r="J319" s="14"/>
      <c r="K319" s="14"/>
      <c r="L319" s="212"/>
      <c r="M319" s="217"/>
      <c r="N319" s="218"/>
      <c r="O319" s="218"/>
      <c r="P319" s="218"/>
      <c r="Q319" s="218"/>
      <c r="R319" s="218"/>
      <c r="S319" s="218"/>
      <c r="T319" s="21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13" t="s">
        <v>137</v>
      </c>
      <c r="AU319" s="213" t="s">
        <v>149</v>
      </c>
      <c r="AV319" s="14" t="s">
        <v>88</v>
      </c>
      <c r="AW319" s="14" t="s">
        <v>32</v>
      </c>
      <c r="AX319" s="14" t="s">
        <v>78</v>
      </c>
      <c r="AY319" s="213" t="s">
        <v>125</v>
      </c>
    </row>
    <row r="320" s="13" customFormat="1">
      <c r="A320" s="13"/>
      <c r="B320" s="205"/>
      <c r="C320" s="13"/>
      <c r="D320" s="201" t="s">
        <v>137</v>
      </c>
      <c r="E320" s="206" t="s">
        <v>1</v>
      </c>
      <c r="F320" s="207" t="s">
        <v>140</v>
      </c>
      <c r="G320" s="13"/>
      <c r="H320" s="206" t="s">
        <v>1</v>
      </c>
      <c r="I320" s="208"/>
      <c r="J320" s="13"/>
      <c r="K320" s="13"/>
      <c r="L320" s="205"/>
      <c r="M320" s="209"/>
      <c r="N320" s="210"/>
      <c r="O320" s="210"/>
      <c r="P320" s="210"/>
      <c r="Q320" s="210"/>
      <c r="R320" s="210"/>
      <c r="S320" s="210"/>
      <c r="T320" s="21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06" t="s">
        <v>137</v>
      </c>
      <c r="AU320" s="206" t="s">
        <v>149</v>
      </c>
      <c r="AV320" s="13" t="s">
        <v>86</v>
      </c>
      <c r="AW320" s="13" t="s">
        <v>32</v>
      </c>
      <c r="AX320" s="13" t="s">
        <v>78</v>
      </c>
      <c r="AY320" s="206" t="s">
        <v>125</v>
      </c>
    </row>
    <row r="321" s="14" customFormat="1">
      <c r="A321" s="14"/>
      <c r="B321" s="212"/>
      <c r="C321" s="14"/>
      <c r="D321" s="201" t="s">
        <v>137</v>
      </c>
      <c r="E321" s="213" t="s">
        <v>1</v>
      </c>
      <c r="F321" s="214" t="s">
        <v>335</v>
      </c>
      <c r="G321" s="14"/>
      <c r="H321" s="215">
        <v>60.973999999999997</v>
      </c>
      <c r="I321" s="216"/>
      <c r="J321" s="14"/>
      <c r="K321" s="14"/>
      <c r="L321" s="212"/>
      <c r="M321" s="217"/>
      <c r="N321" s="218"/>
      <c r="O321" s="218"/>
      <c r="P321" s="218"/>
      <c r="Q321" s="218"/>
      <c r="R321" s="218"/>
      <c r="S321" s="218"/>
      <c r="T321" s="21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13" t="s">
        <v>137</v>
      </c>
      <c r="AU321" s="213" t="s">
        <v>149</v>
      </c>
      <c r="AV321" s="14" t="s">
        <v>88</v>
      </c>
      <c r="AW321" s="14" t="s">
        <v>32</v>
      </c>
      <c r="AX321" s="14" t="s">
        <v>78</v>
      </c>
      <c r="AY321" s="213" t="s">
        <v>125</v>
      </c>
    </row>
    <row r="322" s="15" customFormat="1">
      <c r="A322" s="15"/>
      <c r="B322" s="220"/>
      <c r="C322" s="15"/>
      <c r="D322" s="201" t="s">
        <v>137</v>
      </c>
      <c r="E322" s="221" t="s">
        <v>1</v>
      </c>
      <c r="F322" s="222" t="s">
        <v>142</v>
      </c>
      <c r="G322" s="15"/>
      <c r="H322" s="223">
        <v>3234.7370000000001</v>
      </c>
      <c r="I322" s="224"/>
      <c r="J322" s="15"/>
      <c r="K322" s="15"/>
      <c r="L322" s="220"/>
      <c r="M322" s="225"/>
      <c r="N322" s="226"/>
      <c r="O322" s="226"/>
      <c r="P322" s="226"/>
      <c r="Q322" s="226"/>
      <c r="R322" s="226"/>
      <c r="S322" s="226"/>
      <c r="T322" s="227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21" t="s">
        <v>137</v>
      </c>
      <c r="AU322" s="221" t="s">
        <v>149</v>
      </c>
      <c r="AV322" s="15" t="s">
        <v>133</v>
      </c>
      <c r="AW322" s="15" t="s">
        <v>32</v>
      </c>
      <c r="AX322" s="15" t="s">
        <v>86</v>
      </c>
      <c r="AY322" s="221" t="s">
        <v>125</v>
      </c>
    </row>
    <row r="323" s="2" customFormat="1" ht="21.75" customHeight="1">
      <c r="A323" s="37"/>
      <c r="B323" s="187"/>
      <c r="C323" s="188" t="s">
        <v>443</v>
      </c>
      <c r="D323" s="188" t="s">
        <v>128</v>
      </c>
      <c r="E323" s="189" t="s">
        <v>444</v>
      </c>
      <c r="F323" s="190" t="s">
        <v>445</v>
      </c>
      <c r="G323" s="191" t="s">
        <v>145</v>
      </c>
      <c r="H323" s="192">
        <v>36</v>
      </c>
      <c r="I323" s="193"/>
      <c r="J323" s="194">
        <f>ROUND(I323*H323,2)</f>
        <v>0</v>
      </c>
      <c r="K323" s="190" t="s">
        <v>132</v>
      </c>
      <c r="L323" s="38"/>
      <c r="M323" s="195" t="s">
        <v>1</v>
      </c>
      <c r="N323" s="196" t="s">
        <v>43</v>
      </c>
      <c r="O323" s="76"/>
      <c r="P323" s="197">
        <f>O323*H323</f>
        <v>0</v>
      </c>
      <c r="Q323" s="197">
        <v>0.01517</v>
      </c>
      <c r="R323" s="197">
        <f>Q323*H323</f>
        <v>0.54611999999999994</v>
      </c>
      <c r="S323" s="197">
        <v>0</v>
      </c>
      <c r="T323" s="198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99" t="s">
        <v>133</v>
      </c>
      <c r="AT323" s="199" t="s">
        <v>128</v>
      </c>
      <c r="AU323" s="199" t="s">
        <v>149</v>
      </c>
      <c r="AY323" s="18" t="s">
        <v>125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8" t="s">
        <v>86</v>
      </c>
      <c r="BK323" s="200">
        <f>ROUND(I323*H323,2)</f>
        <v>0</v>
      </c>
      <c r="BL323" s="18" t="s">
        <v>133</v>
      </c>
      <c r="BM323" s="199" t="s">
        <v>446</v>
      </c>
    </row>
    <row r="324" s="2" customFormat="1">
      <c r="A324" s="37"/>
      <c r="B324" s="38"/>
      <c r="C324" s="37"/>
      <c r="D324" s="201" t="s">
        <v>135</v>
      </c>
      <c r="E324" s="37"/>
      <c r="F324" s="202" t="s">
        <v>447</v>
      </c>
      <c r="G324" s="37"/>
      <c r="H324" s="37"/>
      <c r="I324" s="123"/>
      <c r="J324" s="37"/>
      <c r="K324" s="37"/>
      <c r="L324" s="38"/>
      <c r="M324" s="203"/>
      <c r="N324" s="204"/>
      <c r="O324" s="76"/>
      <c r="P324" s="76"/>
      <c r="Q324" s="76"/>
      <c r="R324" s="76"/>
      <c r="S324" s="76"/>
      <c r="T324" s="77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8" t="s">
        <v>135</v>
      </c>
      <c r="AU324" s="18" t="s">
        <v>149</v>
      </c>
    </row>
    <row r="325" s="13" customFormat="1">
      <c r="A325" s="13"/>
      <c r="B325" s="205"/>
      <c r="C325" s="13"/>
      <c r="D325" s="201" t="s">
        <v>137</v>
      </c>
      <c r="E325" s="206" t="s">
        <v>1</v>
      </c>
      <c r="F325" s="207" t="s">
        <v>448</v>
      </c>
      <c r="G325" s="13"/>
      <c r="H325" s="206" t="s">
        <v>1</v>
      </c>
      <c r="I325" s="208"/>
      <c r="J325" s="13"/>
      <c r="K325" s="13"/>
      <c r="L325" s="205"/>
      <c r="M325" s="209"/>
      <c r="N325" s="210"/>
      <c r="O325" s="210"/>
      <c r="P325" s="210"/>
      <c r="Q325" s="210"/>
      <c r="R325" s="210"/>
      <c r="S325" s="210"/>
      <c r="T325" s="21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06" t="s">
        <v>137</v>
      </c>
      <c r="AU325" s="206" t="s">
        <v>149</v>
      </c>
      <c r="AV325" s="13" t="s">
        <v>86</v>
      </c>
      <c r="AW325" s="13" t="s">
        <v>32</v>
      </c>
      <c r="AX325" s="13" t="s">
        <v>78</v>
      </c>
      <c r="AY325" s="206" t="s">
        <v>125</v>
      </c>
    </row>
    <row r="326" s="14" customFormat="1">
      <c r="A326" s="14"/>
      <c r="B326" s="212"/>
      <c r="C326" s="14"/>
      <c r="D326" s="201" t="s">
        <v>137</v>
      </c>
      <c r="E326" s="213" t="s">
        <v>1</v>
      </c>
      <c r="F326" s="214" t="s">
        <v>420</v>
      </c>
      <c r="G326" s="14"/>
      <c r="H326" s="215">
        <v>36</v>
      </c>
      <c r="I326" s="216"/>
      <c r="J326" s="14"/>
      <c r="K326" s="14"/>
      <c r="L326" s="212"/>
      <c r="M326" s="217"/>
      <c r="N326" s="218"/>
      <c r="O326" s="218"/>
      <c r="P326" s="218"/>
      <c r="Q326" s="218"/>
      <c r="R326" s="218"/>
      <c r="S326" s="218"/>
      <c r="T326" s="21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13" t="s">
        <v>137</v>
      </c>
      <c r="AU326" s="213" t="s">
        <v>149</v>
      </c>
      <c r="AV326" s="14" t="s">
        <v>88</v>
      </c>
      <c r="AW326" s="14" t="s">
        <v>32</v>
      </c>
      <c r="AX326" s="14" t="s">
        <v>78</v>
      </c>
      <c r="AY326" s="213" t="s">
        <v>125</v>
      </c>
    </row>
    <row r="327" s="15" customFormat="1">
      <c r="A327" s="15"/>
      <c r="B327" s="220"/>
      <c r="C327" s="15"/>
      <c r="D327" s="201" t="s">
        <v>137</v>
      </c>
      <c r="E327" s="221" t="s">
        <v>1</v>
      </c>
      <c r="F327" s="222" t="s">
        <v>142</v>
      </c>
      <c r="G327" s="15"/>
      <c r="H327" s="223">
        <v>36</v>
      </c>
      <c r="I327" s="224"/>
      <c r="J327" s="15"/>
      <c r="K327" s="15"/>
      <c r="L327" s="220"/>
      <c r="M327" s="225"/>
      <c r="N327" s="226"/>
      <c r="O327" s="226"/>
      <c r="P327" s="226"/>
      <c r="Q327" s="226"/>
      <c r="R327" s="226"/>
      <c r="S327" s="226"/>
      <c r="T327" s="227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21" t="s">
        <v>137</v>
      </c>
      <c r="AU327" s="221" t="s">
        <v>149</v>
      </c>
      <c r="AV327" s="15" t="s">
        <v>133</v>
      </c>
      <c r="AW327" s="15" t="s">
        <v>32</v>
      </c>
      <c r="AX327" s="15" t="s">
        <v>86</v>
      </c>
      <c r="AY327" s="221" t="s">
        <v>125</v>
      </c>
    </row>
    <row r="328" s="12" customFormat="1" ht="22.8" customHeight="1">
      <c r="A328" s="12"/>
      <c r="B328" s="174"/>
      <c r="C328" s="12"/>
      <c r="D328" s="175" t="s">
        <v>77</v>
      </c>
      <c r="E328" s="185" t="s">
        <v>252</v>
      </c>
      <c r="F328" s="185" t="s">
        <v>253</v>
      </c>
      <c r="G328" s="12"/>
      <c r="H328" s="12"/>
      <c r="I328" s="177"/>
      <c r="J328" s="186">
        <f>BK328</f>
        <v>0</v>
      </c>
      <c r="K328" s="12"/>
      <c r="L328" s="174"/>
      <c r="M328" s="179"/>
      <c r="N328" s="180"/>
      <c r="O328" s="180"/>
      <c r="P328" s="181">
        <f>SUM(P329:P342)</f>
        <v>0</v>
      </c>
      <c r="Q328" s="180"/>
      <c r="R328" s="181">
        <f>SUM(R329:R342)</f>
        <v>0</v>
      </c>
      <c r="S328" s="180"/>
      <c r="T328" s="182">
        <f>SUM(T329:T342)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75" t="s">
        <v>86</v>
      </c>
      <c r="AT328" s="183" t="s">
        <v>77</v>
      </c>
      <c r="AU328" s="183" t="s">
        <v>86</v>
      </c>
      <c r="AY328" s="175" t="s">
        <v>125</v>
      </c>
      <c r="BK328" s="184">
        <f>SUM(BK329:BK342)</f>
        <v>0</v>
      </c>
    </row>
    <row r="329" s="2" customFormat="1" ht="21.75" customHeight="1">
      <c r="A329" s="37"/>
      <c r="B329" s="187"/>
      <c r="C329" s="188" t="s">
        <v>449</v>
      </c>
      <c r="D329" s="188" t="s">
        <v>128</v>
      </c>
      <c r="E329" s="189" t="s">
        <v>267</v>
      </c>
      <c r="F329" s="190" t="s">
        <v>268</v>
      </c>
      <c r="G329" s="191" t="s">
        <v>152</v>
      </c>
      <c r="H329" s="192">
        <v>940.85900000000004</v>
      </c>
      <c r="I329" s="193"/>
      <c r="J329" s="194">
        <f>ROUND(I329*H329,2)</f>
        <v>0</v>
      </c>
      <c r="K329" s="190" t="s">
        <v>132</v>
      </c>
      <c r="L329" s="38"/>
      <c r="M329" s="195" t="s">
        <v>1</v>
      </c>
      <c r="N329" s="196" t="s">
        <v>43</v>
      </c>
      <c r="O329" s="76"/>
      <c r="P329" s="197">
        <f>O329*H329</f>
        <v>0</v>
      </c>
      <c r="Q329" s="197">
        <v>0</v>
      </c>
      <c r="R329" s="197">
        <f>Q329*H329</f>
        <v>0</v>
      </c>
      <c r="S329" s="197">
        <v>0</v>
      </c>
      <c r="T329" s="198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99" t="s">
        <v>133</v>
      </c>
      <c r="AT329" s="199" t="s">
        <v>128</v>
      </c>
      <c r="AU329" s="199" t="s">
        <v>88</v>
      </c>
      <c r="AY329" s="18" t="s">
        <v>125</v>
      </c>
      <c r="BE329" s="200">
        <f>IF(N329="základní",J329,0)</f>
        <v>0</v>
      </c>
      <c r="BF329" s="200">
        <f>IF(N329="snížená",J329,0)</f>
        <v>0</v>
      </c>
      <c r="BG329" s="200">
        <f>IF(N329="zákl. přenesená",J329,0)</f>
        <v>0</v>
      </c>
      <c r="BH329" s="200">
        <f>IF(N329="sníž. přenesená",J329,0)</f>
        <v>0</v>
      </c>
      <c r="BI329" s="200">
        <f>IF(N329="nulová",J329,0)</f>
        <v>0</v>
      </c>
      <c r="BJ329" s="18" t="s">
        <v>86</v>
      </c>
      <c r="BK329" s="200">
        <f>ROUND(I329*H329,2)</f>
        <v>0</v>
      </c>
      <c r="BL329" s="18" t="s">
        <v>133</v>
      </c>
      <c r="BM329" s="199" t="s">
        <v>450</v>
      </c>
    </row>
    <row r="330" s="2" customFormat="1">
      <c r="A330" s="37"/>
      <c r="B330" s="38"/>
      <c r="C330" s="37"/>
      <c r="D330" s="201" t="s">
        <v>135</v>
      </c>
      <c r="E330" s="37"/>
      <c r="F330" s="202" t="s">
        <v>270</v>
      </c>
      <c r="G330" s="37"/>
      <c r="H330" s="37"/>
      <c r="I330" s="123"/>
      <c r="J330" s="37"/>
      <c r="K330" s="37"/>
      <c r="L330" s="38"/>
      <c r="M330" s="203"/>
      <c r="N330" s="204"/>
      <c r="O330" s="76"/>
      <c r="P330" s="76"/>
      <c r="Q330" s="76"/>
      <c r="R330" s="76"/>
      <c r="S330" s="76"/>
      <c r="T330" s="77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8" t="s">
        <v>135</v>
      </c>
      <c r="AU330" s="18" t="s">
        <v>88</v>
      </c>
    </row>
    <row r="331" s="13" customFormat="1">
      <c r="A331" s="13"/>
      <c r="B331" s="205"/>
      <c r="C331" s="13"/>
      <c r="D331" s="201" t="s">
        <v>137</v>
      </c>
      <c r="E331" s="206" t="s">
        <v>1</v>
      </c>
      <c r="F331" s="207" t="s">
        <v>271</v>
      </c>
      <c r="G331" s="13"/>
      <c r="H331" s="206" t="s">
        <v>1</v>
      </c>
      <c r="I331" s="208"/>
      <c r="J331" s="13"/>
      <c r="K331" s="13"/>
      <c r="L331" s="205"/>
      <c r="M331" s="209"/>
      <c r="N331" s="210"/>
      <c r="O331" s="210"/>
      <c r="P331" s="210"/>
      <c r="Q331" s="210"/>
      <c r="R331" s="210"/>
      <c r="S331" s="210"/>
      <c r="T331" s="21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06" t="s">
        <v>137</v>
      </c>
      <c r="AU331" s="206" t="s">
        <v>88</v>
      </c>
      <c r="AV331" s="13" t="s">
        <v>86</v>
      </c>
      <c r="AW331" s="13" t="s">
        <v>32</v>
      </c>
      <c r="AX331" s="13" t="s">
        <v>78</v>
      </c>
      <c r="AY331" s="206" t="s">
        <v>125</v>
      </c>
    </row>
    <row r="332" s="14" customFormat="1">
      <c r="A332" s="14"/>
      <c r="B332" s="212"/>
      <c r="C332" s="14"/>
      <c r="D332" s="201" t="s">
        <v>137</v>
      </c>
      <c r="E332" s="213" t="s">
        <v>1</v>
      </c>
      <c r="F332" s="214" t="s">
        <v>451</v>
      </c>
      <c r="G332" s="14"/>
      <c r="H332" s="215">
        <v>838.43600000000004</v>
      </c>
      <c r="I332" s="216"/>
      <c r="J332" s="14"/>
      <c r="K332" s="14"/>
      <c r="L332" s="212"/>
      <c r="M332" s="217"/>
      <c r="N332" s="218"/>
      <c r="O332" s="218"/>
      <c r="P332" s="218"/>
      <c r="Q332" s="218"/>
      <c r="R332" s="218"/>
      <c r="S332" s="218"/>
      <c r="T332" s="21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13" t="s">
        <v>137</v>
      </c>
      <c r="AU332" s="213" t="s">
        <v>88</v>
      </c>
      <c r="AV332" s="14" t="s">
        <v>88</v>
      </c>
      <c r="AW332" s="14" t="s">
        <v>32</v>
      </c>
      <c r="AX332" s="14" t="s">
        <v>78</v>
      </c>
      <c r="AY332" s="213" t="s">
        <v>125</v>
      </c>
    </row>
    <row r="333" s="13" customFormat="1">
      <c r="A333" s="13"/>
      <c r="B333" s="205"/>
      <c r="C333" s="13"/>
      <c r="D333" s="201" t="s">
        <v>137</v>
      </c>
      <c r="E333" s="206" t="s">
        <v>1</v>
      </c>
      <c r="F333" s="207" t="s">
        <v>273</v>
      </c>
      <c r="G333" s="13"/>
      <c r="H333" s="206" t="s">
        <v>1</v>
      </c>
      <c r="I333" s="208"/>
      <c r="J333" s="13"/>
      <c r="K333" s="13"/>
      <c r="L333" s="205"/>
      <c r="M333" s="209"/>
      <c r="N333" s="210"/>
      <c r="O333" s="210"/>
      <c r="P333" s="210"/>
      <c r="Q333" s="210"/>
      <c r="R333" s="210"/>
      <c r="S333" s="210"/>
      <c r="T333" s="21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06" t="s">
        <v>137</v>
      </c>
      <c r="AU333" s="206" t="s">
        <v>88</v>
      </c>
      <c r="AV333" s="13" t="s">
        <v>86</v>
      </c>
      <c r="AW333" s="13" t="s">
        <v>32</v>
      </c>
      <c r="AX333" s="13" t="s">
        <v>78</v>
      </c>
      <c r="AY333" s="206" t="s">
        <v>125</v>
      </c>
    </row>
    <row r="334" s="14" customFormat="1">
      <c r="A334" s="14"/>
      <c r="B334" s="212"/>
      <c r="C334" s="14"/>
      <c r="D334" s="201" t="s">
        <v>137</v>
      </c>
      <c r="E334" s="213" t="s">
        <v>1</v>
      </c>
      <c r="F334" s="214" t="s">
        <v>452</v>
      </c>
      <c r="G334" s="14"/>
      <c r="H334" s="215">
        <v>102.423</v>
      </c>
      <c r="I334" s="216"/>
      <c r="J334" s="14"/>
      <c r="K334" s="14"/>
      <c r="L334" s="212"/>
      <c r="M334" s="217"/>
      <c r="N334" s="218"/>
      <c r="O334" s="218"/>
      <c r="P334" s="218"/>
      <c r="Q334" s="218"/>
      <c r="R334" s="218"/>
      <c r="S334" s="218"/>
      <c r="T334" s="21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13" t="s">
        <v>137</v>
      </c>
      <c r="AU334" s="213" t="s">
        <v>88</v>
      </c>
      <c r="AV334" s="14" t="s">
        <v>88</v>
      </c>
      <c r="AW334" s="14" t="s">
        <v>32</v>
      </c>
      <c r="AX334" s="14" t="s">
        <v>78</v>
      </c>
      <c r="AY334" s="213" t="s">
        <v>125</v>
      </c>
    </row>
    <row r="335" s="15" customFormat="1">
      <c r="A335" s="15"/>
      <c r="B335" s="220"/>
      <c r="C335" s="15"/>
      <c r="D335" s="201" t="s">
        <v>137</v>
      </c>
      <c r="E335" s="221" t="s">
        <v>1</v>
      </c>
      <c r="F335" s="222" t="s">
        <v>142</v>
      </c>
      <c r="G335" s="15"/>
      <c r="H335" s="223">
        <v>940.85900000000004</v>
      </c>
      <c r="I335" s="224"/>
      <c r="J335" s="15"/>
      <c r="K335" s="15"/>
      <c r="L335" s="220"/>
      <c r="M335" s="225"/>
      <c r="N335" s="226"/>
      <c r="O335" s="226"/>
      <c r="P335" s="226"/>
      <c r="Q335" s="226"/>
      <c r="R335" s="226"/>
      <c r="S335" s="226"/>
      <c r="T335" s="22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21" t="s">
        <v>137</v>
      </c>
      <c r="AU335" s="221" t="s">
        <v>88</v>
      </c>
      <c r="AV335" s="15" t="s">
        <v>133</v>
      </c>
      <c r="AW335" s="15" t="s">
        <v>32</v>
      </c>
      <c r="AX335" s="15" t="s">
        <v>86</v>
      </c>
      <c r="AY335" s="221" t="s">
        <v>125</v>
      </c>
    </row>
    <row r="336" s="2" customFormat="1" ht="21.75" customHeight="1">
      <c r="A336" s="37"/>
      <c r="B336" s="187"/>
      <c r="C336" s="188" t="s">
        <v>453</v>
      </c>
      <c r="D336" s="188" t="s">
        <v>128</v>
      </c>
      <c r="E336" s="189" t="s">
        <v>276</v>
      </c>
      <c r="F336" s="190" t="s">
        <v>277</v>
      </c>
      <c r="G336" s="191" t="s">
        <v>152</v>
      </c>
      <c r="H336" s="192">
        <v>3763.4360000000001</v>
      </c>
      <c r="I336" s="193"/>
      <c r="J336" s="194">
        <f>ROUND(I336*H336,2)</f>
        <v>0</v>
      </c>
      <c r="K336" s="190" t="s">
        <v>132</v>
      </c>
      <c r="L336" s="38"/>
      <c r="M336" s="195" t="s">
        <v>1</v>
      </c>
      <c r="N336" s="196" t="s">
        <v>43</v>
      </c>
      <c r="O336" s="76"/>
      <c r="P336" s="197">
        <f>O336*H336</f>
        <v>0</v>
      </c>
      <c r="Q336" s="197">
        <v>0</v>
      </c>
      <c r="R336" s="197">
        <f>Q336*H336</f>
        <v>0</v>
      </c>
      <c r="S336" s="197">
        <v>0</v>
      </c>
      <c r="T336" s="198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199" t="s">
        <v>133</v>
      </c>
      <c r="AT336" s="199" t="s">
        <v>128</v>
      </c>
      <c r="AU336" s="199" t="s">
        <v>88</v>
      </c>
      <c r="AY336" s="18" t="s">
        <v>125</v>
      </c>
      <c r="BE336" s="200">
        <f>IF(N336="základní",J336,0)</f>
        <v>0</v>
      </c>
      <c r="BF336" s="200">
        <f>IF(N336="snížená",J336,0)</f>
        <v>0</v>
      </c>
      <c r="BG336" s="200">
        <f>IF(N336="zákl. přenesená",J336,0)</f>
        <v>0</v>
      </c>
      <c r="BH336" s="200">
        <f>IF(N336="sníž. přenesená",J336,0)</f>
        <v>0</v>
      </c>
      <c r="BI336" s="200">
        <f>IF(N336="nulová",J336,0)</f>
        <v>0</v>
      </c>
      <c r="BJ336" s="18" t="s">
        <v>86</v>
      </c>
      <c r="BK336" s="200">
        <f>ROUND(I336*H336,2)</f>
        <v>0</v>
      </c>
      <c r="BL336" s="18" t="s">
        <v>133</v>
      </c>
      <c r="BM336" s="199" t="s">
        <v>454</v>
      </c>
    </row>
    <row r="337" s="2" customFormat="1">
      <c r="A337" s="37"/>
      <c r="B337" s="38"/>
      <c r="C337" s="37"/>
      <c r="D337" s="201" t="s">
        <v>135</v>
      </c>
      <c r="E337" s="37"/>
      <c r="F337" s="202" t="s">
        <v>279</v>
      </c>
      <c r="G337" s="37"/>
      <c r="H337" s="37"/>
      <c r="I337" s="123"/>
      <c r="J337" s="37"/>
      <c r="K337" s="37"/>
      <c r="L337" s="38"/>
      <c r="M337" s="203"/>
      <c r="N337" s="204"/>
      <c r="O337" s="76"/>
      <c r="P337" s="76"/>
      <c r="Q337" s="76"/>
      <c r="R337" s="76"/>
      <c r="S337" s="76"/>
      <c r="T337" s="77"/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T337" s="18" t="s">
        <v>135</v>
      </c>
      <c r="AU337" s="18" t="s">
        <v>88</v>
      </c>
    </row>
    <row r="338" s="13" customFormat="1">
      <c r="A338" s="13"/>
      <c r="B338" s="205"/>
      <c r="C338" s="13"/>
      <c r="D338" s="201" t="s">
        <v>137</v>
      </c>
      <c r="E338" s="206" t="s">
        <v>1</v>
      </c>
      <c r="F338" s="207" t="s">
        <v>271</v>
      </c>
      <c r="G338" s="13"/>
      <c r="H338" s="206" t="s">
        <v>1</v>
      </c>
      <c r="I338" s="208"/>
      <c r="J338" s="13"/>
      <c r="K338" s="13"/>
      <c r="L338" s="205"/>
      <c r="M338" s="209"/>
      <c r="N338" s="210"/>
      <c r="O338" s="210"/>
      <c r="P338" s="210"/>
      <c r="Q338" s="210"/>
      <c r="R338" s="210"/>
      <c r="S338" s="210"/>
      <c r="T338" s="21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06" t="s">
        <v>137</v>
      </c>
      <c r="AU338" s="206" t="s">
        <v>88</v>
      </c>
      <c r="AV338" s="13" t="s">
        <v>86</v>
      </c>
      <c r="AW338" s="13" t="s">
        <v>32</v>
      </c>
      <c r="AX338" s="13" t="s">
        <v>78</v>
      </c>
      <c r="AY338" s="206" t="s">
        <v>125</v>
      </c>
    </row>
    <row r="339" s="14" customFormat="1">
      <c r="A339" s="14"/>
      <c r="B339" s="212"/>
      <c r="C339" s="14"/>
      <c r="D339" s="201" t="s">
        <v>137</v>
      </c>
      <c r="E339" s="213" t="s">
        <v>1</v>
      </c>
      <c r="F339" s="214" t="s">
        <v>455</v>
      </c>
      <c r="G339" s="14"/>
      <c r="H339" s="215">
        <v>3353.7440000000001</v>
      </c>
      <c r="I339" s="216"/>
      <c r="J339" s="14"/>
      <c r="K339" s="14"/>
      <c r="L339" s="212"/>
      <c r="M339" s="217"/>
      <c r="N339" s="218"/>
      <c r="O339" s="218"/>
      <c r="P339" s="218"/>
      <c r="Q339" s="218"/>
      <c r="R339" s="218"/>
      <c r="S339" s="218"/>
      <c r="T339" s="21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13" t="s">
        <v>137</v>
      </c>
      <c r="AU339" s="213" t="s">
        <v>88</v>
      </c>
      <c r="AV339" s="14" t="s">
        <v>88</v>
      </c>
      <c r="AW339" s="14" t="s">
        <v>32</v>
      </c>
      <c r="AX339" s="14" t="s">
        <v>78</v>
      </c>
      <c r="AY339" s="213" t="s">
        <v>125</v>
      </c>
    </row>
    <row r="340" s="13" customFormat="1">
      <c r="A340" s="13"/>
      <c r="B340" s="205"/>
      <c r="C340" s="13"/>
      <c r="D340" s="201" t="s">
        <v>137</v>
      </c>
      <c r="E340" s="206" t="s">
        <v>1</v>
      </c>
      <c r="F340" s="207" t="s">
        <v>273</v>
      </c>
      <c r="G340" s="13"/>
      <c r="H340" s="206" t="s">
        <v>1</v>
      </c>
      <c r="I340" s="208"/>
      <c r="J340" s="13"/>
      <c r="K340" s="13"/>
      <c r="L340" s="205"/>
      <c r="M340" s="209"/>
      <c r="N340" s="210"/>
      <c r="O340" s="210"/>
      <c r="P340" s="210"/>
      <c r="Q340" s="210"/>
      <c r="R340" s="210"/>
      <c r="S340" s="210"/>
      <c r="T340" s="21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06" t="s">
        <v>137</v>
      </c>
      <c r="AU340" s="206" t="s">
        <v>88</v>
      </c>
      <c r="AV340" s="13" t="s">
        <v>86</v>
      </c>
      <c r="AW340" s="13" t="s">
        <v>32</v>
      </c>
      <c r="AX340" s="13" t="s">
        <v>78</v>
      </c>
      <c r="AY340" s="206" t="s">
        <v>125</v>
      </c>
    </row>
    <row r="341" s="14" customFormat="1">
      <c r="A341" s="14"/>
      <c r="B341" s="212"/>
      <c r="C341" s="14"/>
      <c r="D341" s="201" t="s">
        <v>137</v>
      </c>
      <c r="E341" s="213" t="s">
        <v>1</v>
      </c>
      <c r="F341" s="214" t="s">
        <v>456</v>
      </c>
      <c r="G341" s="14"/>
      <c r="H341" s="215">
        <v>409.69200000000001</v>
      </c>
      <c r="I341" s="216"/>
      <c r="J341" s="14"/>
      <c r="K341" s="14"/>
      <c r="L341" s="212"/>
      <c r="M341" s="217"/>
      <c r="N341" s="218"/>
      <c r="O341" s="218"/>
      <c r="P341" s="218"/>
      <c r="Q341" s="218"/>
      <c r="R341" s="218"/>
      <c r="S341" s="218"/>
      <c r="T341" s="21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13" t="s">
        <v>137</v>
      </c>
      <c r="AU341" s="213" t="s">
        <v>88</v>
      </c>
      <c r="AV341" s="14" t="s">
        <v>88</v>
      </c>
      <c r="AW341" s="14" t="s">
        <v>32</v>
      </c>
      <c r="AX341" s="14" t="s">
        <v>78</v>
      </c>
      <c r="AY341" s="213" t="s">
        <v>125</v>
      </c>
    </row>
    <row r="342" s="15" customFormat="1">
      <c r="A342" s="15"/>
      <c r="B342" s="220"/>
      <c r="C342" s="15"/>
      <c r="D342" s="201" t="s">
        <v>137</v>
      </c>
      <c r="E342" s="221" t="s">
        <v>1</v>
      </c>
      <c r="F342" s="222" t="s">
        <v>142</v>
      </c>
      <c r="G342" s="15"/>
      <c r="H342" s="223">
        <v>3763.4360000000001</v>
      </c>
      <c r="I342" s="224"/>
      <c r="J342" s="15"/>
      <c r="K342" s="15"/>
      <c r="L342" s="220"/>
      <c r="M342" s="238"/>
      <c r="N342" s="239"/>
      <c r="O342" s="239"/>
      <c r="P342" s="239"/>
      <c r="Q342" s="239"/>
      <c r="R342" s="239"/>
      <c r="S342" s="239"/>
      <c r="T342" s="24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21" t="s">
        <v>137</v>
      </c>
      <c r="AU342" s="221" t="s">
        <v>88</v>
      </c>
      <c r="AV342" s="15" t="s">
        <v>133</v>
      </c>
      <c r="AW342" s="15" t="s">
        <v>32</v>
      </c>
      <c r="AX342" s="15" t="s">
        <v>86</v>
      </c>
      <c r="AY342" s="221" t="s">
        <v>125</v>
      </c>
    </row>
    <row r="343" s="2" customFormat="1" ht="6.96" customHeight="1">
      <c r="A343" s="37"/>
      <c r="B343" s="59"/>
      <c r="C343" s="60"/>
      <c r="D343" s="60"/>
      <c r="E343" s="60"/>
      <c r="F343" s="60"/>
      <c r="G343" s="60"/>
      <c r="H343" s="60"/>
      <c r="I343" s="147"/>
      <c r="J343" s="60"/>
      <c r="K343" s="60"/>
      <c r="L343" s="38"/>
      <c r="M343" s="37"/>
      <c r="O343" s="37"/>
      <c r="P343" s="37"/>
      <c r="Q343" s="37"/>
      <c r="R343" s="37"/>
      <c r="S343" s="37"/>
      <c r="T343" s="37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</row>
  </sheetData>
  <autoFilter ref="C121:K3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1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88</v>
      </c>
    </row>
    <row r="4" s="1" customFormat="1" ht="24.96" customHeight="1">
      <c r="B4" s="21"/>
      <c r="D4" s="22" t="s">
        <v>95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23.25" customHeight="1">
      <c r="B7" s="21"/>
      <c r="E7" s="122" t="str">
        <f>'Rekapitulace stavby'!K6</f>
        <v>OPRAVA SILNICE III21227 JINDŘICHOV_betonárka HRADIŠTĚ v km 0,135-1,500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96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457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19. 2. 2020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">
        <v>1</v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26</v>
      </c>
      <c r="F15" s="37"/>
      <c r="G15" s="37"/>
      <c r="H15" s="37"/>
      <c r="I15" s="124" t="s">
        <v>27</v>
      </c>
      <c r="J15" s="26" t="s">
        <v>1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124" t="s">
        <v>25</v>
      </c>
      <c r="J20" s="26" t="s">
        <v>1</v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31</v>
      </c>
      <c r="F21" s="37"/>
      <c r="G21" s="37"/>
      <c r="H21" s="37"/>
      <c r="I21" s="124" t="s">
        <v>27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33</v>
      </c>
      <c r="E23" s="37"/>
      <c r="F23" s="37"/>
      <c r="G23" s="37"/>
      <c r="H23" s="37"/>
      <c r="I23" s="124" t="s">
        <v>25</v>
      </c>
      <c r="J23" s="26" t="s">
        <v>34</v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35</v>
      </c>
      <c r="F24" s="37"/>
      <c r="G24" s="37"/>
      <c r="H24" s="37"/>
      <c r="I24" s="124" t="s">
        <v>27</v>
      </c>
      <c r="J24" s="26" t="s">
        <v>1</v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36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38</v>
      </c>
      <c r="E30" s="37"/>
      <c r="F30" s="37"/>
      <c r="G30" s="37"/>
      <c r="H30" s="37"/>
      <c r="I30" s="123"/>
      <c r="J30" s="95">
        <f>ROUND(J117,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40</v>
      </c>
      <c r="G32" s="37"/>
      <c r="H32" s="37"/>
      <c r="I32" s="131" t="s">
        <v>39</v>
      </c>
      <c r="J32" s="42" t="s">
        <v>41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42</v>
      </c>
      <c r="E33" s="31" t="s">
        <v>43</v>
      </c>
      <c r="F33" s="133">
        <f>ROUND((SUM(BE117:BE165)),  2)</f>
        <v>0</v>
      </c>
      <c r="G33" s="37"/>
      <c r="H33" s="37"/>
      <c r="I33" s="134">
        <v>0.20999999999999999</v>
      </c>
      <c r="J33" s="133">
        <f>ROUND(((SUM(BE117:BE165))*I33),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44</v>
      </c>
      <c r="F34" s="133">
        <f>ROUND((SUM(BF117:BF165)),  2)</f>
        <v>0</v>
      </c>
      <c r="G34" s="37"/>
      <c r="H34" s="37"/>
      <c r="I34" s="134">
        <v>0.14999999999999999</v>
      </c>
      <c r="J34" s="133">
        <f>ROUND(((SUM(BF117:BF165))*I34),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33">
        <f>ROUND((SUM(BG117:BG165)),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46</v>
      </c>
      <c r="F36" s="133">
        <f>ROUND((SUM(BH117:BH165)),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47</v>
      </c>
      <c r="F37" s="133">
        <f>ROUND((SUM(BI117:BI165)),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48</v>
      </c>
      <c r="E39" s="80"/>
      <c r="F39" s="80"/>
      <c r="G39" s="137" t="s">
        <v>49</v>
      </c>
      <c r="H39" s="138" t="s">
        <v>50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51</v>
      </c>
      <c r="E50" s="56"/>
      <c r="F50" s="56"/>
      <c r="G50" s="55" t="s">
        <v>52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53</v>
      </c>
      <c r="E61" s="40"/>
      <c r="F61" s="143" t="s">
        <v>54</v>
      </c>
      <c r="G61" s="57" t="s">
        <v>53</v>
      </c>
      <c r="H61" s="40"/>
      <c r="I61" s="144"/>
      <c r="J61" s="145" t="s">
        <v>54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55</v>
      </c>
      <c r="E65" s="58"/>
      <c r="F65" s="58"/>
      <c r="G65" s="55" t="s">
        <v>56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53</v>
      </c>
      <c r="E76" s="40"/>
      <c r="F76" s="143" t="s">
        <v>54</v>
      </c>
      <c r="G76" s="57" t="s">
        <v>53</v>
      </c>
      <c r="H76" s="40"/>
      <c r="I76" s="144"/>
      <c r="J76" s="145" t="s">
        <v>54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3.25" customHeight="1">
      <c r="A85" s="37"/>
      <c r="B85" s="38"/>
      <c r="C85" s="37"/>
      <c r="D85" s="37"/>
      <c r="E85" s="122" t="str">
        <f>E7</f>
        <v>OPRAVA SILNICE III21227 JINDŘICHOV_betonárka HRADIŠTĚ v km 0,135-1,500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VRN - Vedlejší rozpočtové náklady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Hradiště u Chebu, Jindřichov u Tršnic</v>
      </c>
      <c r="G89" s="37"/>
      <c r="H89" s="37"/>
      <c r="I89" s="124" t="s">
        <v>22</v>
      </c>
      <c r="J89" s="68" t="str">
        <f>IF(J12="","",J12)</f>
        <v>19. 2. 2020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7"/>
      <c r="E91" s="37"/>
      <c r="F91" s="26" t="str">
        <f>E15</f>
        <v>Krajská správa a údržba silnic Karlovarského kraje</v>
      </c>
      <c r="G91" s="37"/>
      <c r="H91" s="37"/>
      <c r="I91" s="124" t="s">
        <v>30</v>
      </c>
      <c r="J91" s="35" t="str">
        <f>E21</f>
        <v>PROGEOCONT s.r.o.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124" t="s">
        <v>33</v>
      </c>
      <c r="J92" s="35" t="str">
        <f>E24</f>
        <v xml:space="preserve">SPRINCL s.r.o.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99</v>
      </c>
      <c r="D94" s="135"/>
      <c r="E94" s="135"/>
      <c r="F94" s="135"/>
      <c r="G94" s="135"/>
      <c r="H94" s="135"/>
      <c r="I94" s="150"/>
      <c r="J94" s="151" t="s">
        <v>100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101</v>
      </c>
      <c r="D96" s="37"/>
      <c r="E96" s="37"/>
      <c r="F96" s="37"/>
      <c r="G96" s="37"/>
      <c r="H96" s="37"/>
      <c r="I96" s="123"/>
      <c r="J96" s="95">
        <f>J117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102</v>
      </c>
    </row>
    <row r="97" s="9" customFormat="1" ht="24.96" customHeight="1">
      <c r="A97" s="9"/>
      <c r="B97" s="153"/>
      <c r="C97" s="9"/>
      <c r="D97" s="154" t="s">
        <v>457</v>
      </c>
      <c r="E97" s="155"/>
      <c r="F97" s="155"/>
      <c r="G97" s="155"/>
      <c r="H97" s="155"/>
      <c r="I97" s="156"/>
      <c r="J97" s="157">
        <f>J118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7"/>
      <c r="D98" s="37"/>
      <c r="E98" s="37"/>
      <c r="F98" s="37"/>
      <c r="G98" s="37"/>
      <c r="H98" s="37"/>
      <c r="I98" s="123"/>
      <c r="J98" s="37"/>
      <c r="K98" s="37"/>
      <c r="L98" s="54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59"/>
      <c r="C99" s="60"/>
      <c r="D99" s="60"/>
      <c r="E99" s="60"/>
      <c r="F99" s="60"/>
      <c r="G99" s="60"/>
      <c r="H99" s="60"/>
      <c r="I99" s="147"/>
      <c r="J99" s="60"/>
      <c r="K99" s="60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1"/>
      <c r="C103" s="62"/>
      <c r="D103" s="62"/>
      <c r="E103" s="62"/>
      <c r="F103" s="62"/>
      <c r="G103" s="62"/>
      <c r="H103" s="62"/>
      <c r="I103" s="148"/>
      <c r="J103" s="62"/>
      <c r="K103" s="62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110</v>
      </c>
      <c r="D104" s="37"/>
      <c r="E104" s="37"/>
      <c r="F104" s="37"/>
      <c r="G104" s="37"/>
      <c r="H104" s="37"/>
      <c r="I104" s="123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7"/>
      <c r="D105" s="37"/>
      <c r="E105" s="37"/>
      <c r="F105" s="37"/>
      <c r="G105" s="37"/>
      <c r="H105" s="37"/>
      <c r="I105" s="123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7"/>
      <c r="E106" s="37"/>
      <c r="F106" s="37"/>
      <c r="G106" s="37"/>
      <c r="H106" s="37"/>
      <c r="I106" s="123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3.25" customHeight="1">
      <c r="A107" s="37"/>
      <c r="B107" s="38"/>
      <c r="C107" s="37"/>
      <c r="D107" s="37"/>
      <c r="E107" s="122" t="str">
        <f>E7</f>
        <v>OPRAVA SILNICE III21227 JINDŘICHOV_betonárka HRADIŠTĚ v km 0,135-1,500</v>
      </c>
      <c r="F107" s="31"/>
      <c r="G107" s="31"/>
      <c r="H107" s="31"/>
      <c r="I107" s="123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96</v>
      </c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7"/>
      <c r="D109" s="37"/>
      <c r="E109" s="66" t="str">
        <f>E9</f>
        <v>VRN - Vedlejší rozpočtové náklady</v>
      </c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7"/>
      <c r="E111" s="37"/>
      <c r="F111" s="26" t="str">
        <f>F12</f>
        <v>Hradiště u Chebu, Jindřichov u Tršnic</v>
      </c>
      <c r="G111" s="37"/>
      <c r="H111" s="37"/>
      <c r="I111" s="124" t="s">
        <v>22</v>
      </c>
      <c r="J111" s="68" t="str">
        <f>IF(J12="","",J12)</f>
        <v>19. 2. 2020</v>
      </c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5.65" customHeight="1">
      <c r="A113" s="37"/>
      <c r="B113" s="38"/>
      <c r="C113" s="31" t="s">
        <v>24</v>
      </c>
      <c r="D113" s="37"/>
      <c r="E113" s="37"/>
      <c r="F113" s="26" t="str">
        <f>E15</f>
        <v>Krajská správa a údržba silnic Karlovarského kraje</v>
      </c>
      <c r="G113" s="37"/>
      <c r="H113" s="37"/>
      <c r="I113" s="124" t="s">
        <v>30</v>
      </c>
      <c r="J113" s="35" t="str">
        <f>E21</f>
        <v>PROGEOCONT s.r.o.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7"/>
      <c r="E114" s="37"/>
      <c r="F114" s="26" t="str">
        <f>IF(E18="","",E18)</f>
        <v>Vyplň údaj</v>
      </c>
      <c r="G114" s="37"/>
      <c r="H114" s="37"/>
      <c r="I114" s="124" t="s">
        <v>33</v>
      </c>
      <c r="J114" s="35" t="str">
        <f>E24</f>
        <v xml:space="preserve">SPRINCL s.r.o.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7"/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63"/>
      <c r="B116" s="164"/>
      <c r="C116" s="165" t="s">
        <v>111</v>
      </c>
      <c r="D116" s="166" t="s">
        <v>63</v>
      </c>
      <c r="E116" s="166" t="s">
        <v>59</v>
      </c>
      <c r="F116" s="166" t="s">
        <v>60</v>
      </c>
      <c r="G116" s="166" t="s">
        <v>112</v>
      </c>
      <c r="H116" s="166" t="s">
        <v>113</v>
      </c>
      <c r="I116" s="167" t="s">
        <v>114</v>
      </c>
      <c r="J116" s="166" t="s">
        <v>100</v>
      </c>
      <c r="K116" s="168" t="s">
        <v>115</v>
      </c>
      <c r="L116" s="169"/>
      <c r="M116" s="85" t="s">
        <v>1</v>
      </c>
      <c r="N116" s="86" t="s">
        <v>42</v>
      </c>
      <c r="O116" s="86" t="s">
        <v>116</v>
      </c>
      <c r="P116" s="86" t="s">
        <v>117</v>
      </c>
      <c r="Q116" s="86" t="s">
        <v>118</v>
      </c>
      <c r="R116" s="86" t="s">
        <v>119</v>
      </c>
      <c r="S116" s="86" t="s">
        <v>120</v>
      </c>
      <c r="T116" s="87" t="s">
        <v>121</v>
      </c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</row>
    <row r="117" s="2" customFormat="1" ht="22.8" customHeight="1">
      <c r="A117" s="37"/>
      <c r="B117" s="38"/>
      <c r="C117" s="92" t="s">
        <v>122</v>
      </c>
      <c r="D117" s="37"/>
      <c r="E117" s="37"/>
      <c r="F117" s="37"/>
      <c r="G117" s="37"/>
      <c r="H117" s="37"/>
      <c r="I117" s="123"/>
      <c r="J117" s="170">
        <f>BK117</f>
        <v>0</v>
      </c>
      <c r="K117" s="37"/>
      <c r="L117" s="38"/>
      <c r="M117" s="88"/>
      <c r="N117" s="72"/>
      <c r="O117" s="89"/>
      <c r="P117" s="171">
        <f>P118</f>
        <v>0</v>
      </c>
      <c r="Q117" s="89"/>
      <c r="R117" s="171">
        <f>R118</f>
        <v>0</v>
      </c>
      <c r="S117" s="89"/>
      <c r="T117" s="172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77</v>
      </c>
      <c r="AU117" s="18" t="s">
        <v>102</v>
      </c>
      <c r="BK117" s="173">
        <f>BK118</f>
        <v>0</v>
      </c>
    </row>
    <row r="118" s="12" customFormat="1" ht="25.92" customHeight="1">
      <c r="A118" s="12"/>
      <c r="B118" s="174"/>
      <c r="C118" s="12"/>
      <c r="D118" s="175" t="s">
        <v>77</v>
      </c>
      <c r="E118" s="176" t="s">
        <v>92</v>
      </c>
      <c r="F118" s="176" t="s">
        <v>93</v>
      </c>
      <c r="G118" s="12"/>
      <c r="H118" s="12"/>
      <c r="I118" s="177"/>
      <c r="J118" s="178">
        <f>BK118</f>
        <v>0</v>
      </c>
      <c r="K118" s="12"/>
      <c r="L118" s="174"/>
      <c r="M118" s="179"/>
      <c r="N118" s="180"/>
      <c r="O118" s="180"/>
      <c r="P118" s="181">
        <f>SUM(P119:P165)</f>
        <v>0</v>
      </c>
      <c r="Q118" s="180"/>
      <c r="R118" s="181">
        <f>SUM(R119:R165)</f>
        <v>0</v>
      </c>
      <c r="S118" s="180"/>
      <c r="T118" s="182">
        <f>SUM(T119:T165)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75" t="s">
        <v>162</v>
      </c>
      <c r="AT118" s="183" t="s">
        <v>77</v>
      </c>
      <c r="AU118" s="183" t="s">
        <v>78</v>
      </c>
      <c r="AY118" s="175" t="s">
        <v>125</v>
      </c>
      <c r="BK118" s="184">
        <f>SUM(BK119:BK165)</f>
        <v>0</v>
      </c>
    </row>
    <row r="119" s="2" customFormat="1" ht="16.5" customHeight="1">
      <c r="A119" s="37"/>
      <c r="B119" s="187"/>
      <c r="C119" s="188" t="s">
        <v>86</v>
      </c>
      <c r="D119" s="188" t="s">
        <v>128</v>
      </c>
      <c r="E119" s="189" t="s">
        <v>458</v>
      </c>
      <c r="F119" s="190" t="s">
        <v>459</v>
      </c>
      <c r="G119" s="191" t="s">
        <v>460</v>
      </c>
      <c r="H119" s="192">
        <v>1</v>
      </c>
      <c r="I119" s="193"/>
      <c r="J119" s="194">
        <f>ROUND(I119*H119,2)</f>
        <v>0</v>
      </c>
      <c r="K119" s="190" t="s">
        <v>132</v>
      </c>
      <c r="L119" s="38"/>
      <c r="M119" s="195" t="s">
        <v>1</v>
      </c>
      <c r="N119" s="196" t="s">
        <v>43</v>
      </c>
      <c r="O119" s="76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9" t="s">
        <v>133</v>
      </c>
      <c r="AT119" s="199" t="s">
        <v>128</v>
      </c>
      <c r="AU119" s="199" t="s">
        <v>86</v>
      </c>
      <c r="AY119" s="18" t="s">
        <v>125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8" t="s">
        <v>86</v>
      </c>
      <c r="BK119" s="200">
        <f>ROUND(I119*H119,2)</f>
        <v>0</v>
      </c>
      <c r="BL119" s="18" t="s">
        <v>133</v>
      </c>
      <c r="BM119" s="199" t="s">
        <v>461</v>
      </c>
    </row>
    <row r="120" s="2" customFormat="1">
      <c r="A120" s="37"/>
      <c r="B120" s="38"/>
      <c r="C120" s="37"/>
      <c r="D120" s="201" t="s">
        <v>135</v>
      </c>
      <c r="E120" s="37"/>
      <c r="F120" s="202" t="s">
        <v>459</v>
      </c>
      <c r="G120" s="37"/>
      <c r="H120" s="37"/>
      <c r="I120" s="123"/>
      <c r="J120" s="37"/>
      <c r="K120" s="37"/>
      <c r="L120" s="38"/>
      <c r="M120" s="203"/>
      <c r="N120" s="204"/>
      <c r="O120" s="76"/>
      <c r="P120" s="76"/>
      <c r="Q120" s="76"/>
      <c r="R120" s="76"/>
      <c r="S120" s="76"/>
      <c r="T120" s="7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135</v>
      </c>
      <c r="AU120" s="18" t="s">
        <v>86</v>
      </c>
    </row>
    <row r="121" s="13" customFormat="1">
      <c r="A121" s="13"/>
      <c r="B121" s="205"/>
      <c r="C121" s="13"/>
      <c r="D121" s="201" t="s">
        <v>137</v>
      </c>
      <c r="E121" s="206" t="s">
        <v>1</v>
      </c>
      <c r="F121" s="207" t="s">
        <v>459</v>
      </c>
      <c r="G121" s="13"/>
      <c r="H121" s="206" t="s">
        <v>1</v>
      </c>
      <c r="I121" s="208"/>
      <c r="J121" s="13"/>
      <c r="K121" s="13"/>
      <c r="L121" s="205"/>
      <c r="M121" s="209"/>
      <c r="N121" s="210"/>
      <c r="O121" s="210"/>
      <c r="P121" s="210"/>
      <c r="Q121" s="210"/>
      <c r="R121" s="210"/>
      <c r="S121" s="210"/>
      <c r="T121" s="21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06" t="s">
        <v>137</v>
      </c>
      <c r="AU121" s="206" t="s">
        <v>86</v>
      </c>
      <c r="AV121" s="13" t="s">
        <v>86</v>
      </c>
      <c r="AW121" s="13" t="s">
        <v>32</v>
      </c>
      <c r="AX121" s="13" t="s">
        <v>78</v>
      </c>
      <c r="AY121" s="206" t="s">
        <v>125</v>
      </c>
    </row>
    <row r="122" s="14" customFormat="1">
      <c r="A122" s="14"/>
      <c r="B122" s="212"/>
      <c r="C122" s="14"/>
      <c r="D122" s="201" t="s">
        <v>137</v>
      </c>
      <c r="E122" s="213" t="s">
        <v>1</v>
      </c>
      <c r="F122" s="214" t="s">
        <v>86</v>
      </c>
      <c r="G122" s="14"/>
      <c r="H122" s="215">
        <v>1</v>
      </c>
      <c r="I122" s="216"/>
      <c r="J122" s="14"/>
      <c r="K122" s="14"/>
      <c r="L122" s="212"/>
      <c r="M122" s="217"/>
      <c r="N122" s="218"/>
      <c r="O122" s="218"/>
      <c r="P122" s="218"/>
      <c r="Q122" s="218"/>
      <c r="R122" s="218"/>
      <c r="S122" s="218"/>
      <c r="T122" s="21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13" t="s">
        <v>137</v>
      </c>
      <c r="AU122" s="213" t="s">
        <v>86</v>
      </c>
      <c r="AV122" s="14" t="s">
        <v>88</v>
      </c>
      <c r="AW122" s="14" t="s">
        <v>32</v>
      </c>
      <c r="AX122" s="14" t="s">
        <v>78</v>
      </c>
      <c r="AY122" s="213" t="s">
        <v>125</v>
      </c>
    </row>
    <row r="123" s="15" customFormat="1">
      <c r="A123" s="15"/>
      <c r="B123" s="220"/>
      <c r="C123" s="15"/>
      <c r="D123" s="201" t="s">
        <v>137</v>
      </c>
      <c r="E123" s="221" t="s">
        <v>1</v>
      </c>
      <c r="F123" s="222" t="s">
        <v>142</v>
      </c>
      <c r="G123" s="15"/>
      <c r="H123" s="223">
        <v>1</v>
      </c>
      <c r="I123" s="224"/>
      <c r="J123" s="15"/>
      <c r="K123" s="15"/>
      <c r="L123" s="220"/>
      <c r="M123" s="225"/>
      <c r="N123" s="226"/>
      <c r="O123" s="226"/>
      <c r="P123" s="226"/>
      <c r="Q123" s="226"/>
      <c r="R123" s="226"/>
      <c r="S123" s="226"/>
      <c r="T123" s="227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21" t="s">
        <v>137</v>
      </c>
      <c r="AU123" s="221" t="s">
        <v>86</v>
      </c>
      <c r="AV123" s="15" t="s">
        <v>133</v>
      </c>
      <c r="AW123" s="15" t="s">
        <v>32</v>
      </c>
      <c r="AX123" s="15" t="s">
        <v>86</v>
      </c>
      <c r="AY123" s="221" t="s">
        <v>125</v>
      </c>
    </row>
    <row r="124" s="2" customFormat="1" ht="16.5" customHeight="1">
      <c r="A124" s="37"/>
      <c r="B124" s="187"/>
      <c r="C124" s="188" t="s">
        <v>88</v>
      </c>
      <c r="D124" s="188" t="s">
        <v>128</v>
      </c>
      <c r="E124" s="189" t="s">
        <v>462</v>
      </c>
      <c r="F124" s="190" t="s">
        <v>463</v>
      </c>
      <c r="G124" s="191" t="s">
        <v>460</v>
      </c>
      <c r="H124" s="192">
        <v>1</v>
      </c>
      <c r="I124" s="193"/>
      <c r="J124" s="194">
        <f>ROUND(I124*H124,2)</f>
        <v>0</v>
      </c>
      <c r="K124" s="190" t="s">
        <v>132</v>
      </c>
      <c r="L124" s="38"/>
      <c r="M124" s="195" t="s">
        <v>1</v>
      </c>
      <c r="N124" s="196" t="s">
        <v>43</v>
      </c>
      <c r="O124" s="76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9" t="s">
        <v>133</v>
      </c>
      <c r="AT124" s="199" t="s">
        <v>128</v>
      </c>
      <c r="AU124" s="199" t="s">
        <v>86</v>
      </c>
      <c r="AY124" s="18" t="s">
        <v>125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8" t="s">
        <v>86</v>
      </c>
      <c r="BK124" s="200">
        <f>ROUND(I124*H124,2)</f>
        <v>0</v>
      </c>
      <c r="BL124" s="18" t="s">
        <v>133</v>
      </c>
      <c r="BM124" s="199" t="s">
        <v>464</v>
      </c>
    </row>
    <row r="125" s="2" customFormat="1">
      <c r="A125" s="37"/>
      <c r="B125" s="38"/>
      <c r="C125" s="37"/>
      <c r="D125" s="201" t="s">
        <v>135</v>
      </c>
      <c r="E125" s="37"/>
      <c r="F125" s="202" t="s">
        <v>463</v>
      </c>
      <c r="G125" s="37"/>
      <c r="H125" s="37"/>
      <c r="I125" s="123"/>
      <c r="J125" s="37"/>
      <c r="K125" s="37"/>
      <c r="L125" s="38"/>
      <c r="M125" s="203"/>
      <c r="N125" s="204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135</v>
      </c>
      <c r="AU125" s="18" t="s">
        <v>86</v>
      </c>
    </row>
    <row r="126" s="13" customFormat="1">
      <c r="A126" s="13"/>
      <c r="B126" s="205"/>
      <c r="C126" s="13"/>
      <c r="D126" s="201" t="s">
        <v>137</v>
      </c>
      <c r="E126" s="206" t="s">
        <v>1</v>
      </c>
      <c r="F126" s="207" t="s">
        <v>463</v>
      </c>
      <c r="G126" s="13"/>
      <c r="H126" s="206" t="s">
        <v>1</v>
      </c>
      <c r="I126" s="208"/>
      <c r="J126" s="13"/>
      <c r="K126" s="13"/>
      <c r="L126" s="205"/>
      <c r="M126" s="209"/>
      <c r="N126" s="210"/>
      <c r="O126" s="210"/>
      <c r="P126" s="210"/>
      <c r="Q126" s="210"/>
      <c r="R126" s="210"/>
      <c r="S126" s="210"/>
      <c r="T126" s="21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6" t="s">
        <v>137</v>
      </c>
      <c r="AU126" s="206" t="s">
        <v>86</v>
      </c>
      <c r="AV126" s="13" t="s">
        <v>86</v>
      </c>
      <c r="AW126" s="13" t="s">
        <v>32</v>
      </c>
      <c r="AX126" s="13" t="s">
        <v>78</v>
      </c>
      <c r="AY126" s="206" t="s">
        <v>125</v>
      </c>
    </row>
    <row r="127" s="14" customFormat="1">
      <c r="A127" s="14"/>
      <c r="B127" s="212"/>
      <c r="C127" s="14"/>
      <c r="D127" s="201" t="s">
        <v>137</v>
      </c>
      <c r="E127" s="213" t="s">
        <v>1</v>
      </c>
      <c r="F127" s="214" t="s">
        <v>86</v>
      </c>
      <c r="G127" s="14"/>
      <c r="H127" s="215">
        <v>1</v>
      </c>
      <c r="I127" s="216"/>
      <c r="J127" s="14"/>
      <c r="K127" s="14"/>
      <c r="L127" s="212"/>
      <c r="M127" s="217"/>
      <c r="N127" s="218"/>
      <c r="O127" s="218"/>
      <c r="P127" s="218"/>
      <c r="Q127" s="218"/>
      <c r="R127" s="218"/>
      <c r="S127" s="218"/>
      <c r="T127" s="21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13" t="s">
        <v>137</v>
      </c>
      <c r="AU127" s="213" t="s">
        <v>86</v>
      </c>
      <c r="AV127" s="14" t="s">
        <v>88</v>
      </c>
      <c r="AW127" s="14" t="s">
        <v>32</v>
      </c>
      <c r="AX127" s="14" t="s">
        <v>78</v>
      </c>
      <c r="AY127" s="213" t="s">
        <v>125</v>
      </c>
    </row>
    <row r="128" s="15" customFormat="1">
      <c r="A128" s="15"/>
      <c r="B128" s="220"/>
      <c r="C128" s="15"/>
      <c r="D128" s="201" t="s">
        <v>137</v>
      </c>
      <c r="E128" s="221" t="s">
        <v>1</v>
      </c>
      <c r="F128" s="222" t="s">
        <v>142</v>
      </c>
      <c r="G128" s="15"/>
      <c r="H128" s="223">
        <v>1</v>
      </c>
      <c r="I128" s="224"/>
      <c r="J128" s="15"/>
      <c r="K128" s="15"/>
      <c r="L128" s="220"/>
      <c r="M128" s="225"/>
      <c r="N128" s="226"/>
      <c r="O128" s="226"/>
      <c r="P128" s="226"/>
      <c r="Q128" s="226"/>
      <c r="R128" s="226"/>
      <c r="S128" s="226"/>
      <c r="T128" s="22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21" t="s">
        <v>137</v>
      </c>
      <c r="AU128" s="221" t="s">
        <v>86</v>
      </c>
      <c r="AV128" s="15" t="s">
        <v>133</v>
      </c>
      <c r="AW128" s="15" t="s">
        <v>32</v>
      </c>
      <c r="AX128" s="15" t="s">
        <v>86</v>
      </c>
      <c r="AY128" s="221" t="s">
        <v>125</v>
      </c>
    </row>
    <row r="129" s="2" customFormat="1" ht="16.5" customHeight="1">
      <c r="A129" s="37"/>
      <c r="B129" s="187"/>
      <c r="C129" s="188" t="s">
        <v>149</v>
      </c>
      <c r="D129" s="188" t="s">
        <v>128</v>
      </c>
      <c r="E129" s="189" t="s">
        <v>465</v>
      </c>
      <c r="F129" s="190" t="s">
        <v>466</v>
      </c>
      <c r="G129" s="191" t="s">
        <v>460</v>
      </c>
      <c r="H129" s="192">
        <v>1</v>
      </c>
      <c r="I129" s="193"/>
      <c r="J129" s="194">
        <f>ROUND(I129*H129,2)</f>
        <v>0</v>
      </c>
      <c r="K129" s="190" t="s">
        <v>132</v>
      </c>
      <c r="L129" s="38"/>
      <c r="M129" s="195" t="s">
        <v>1</v>
      </c>
      <c r="N129" s="196" t="s">
        <v>43</v>
      </c>
      <c r="O129" s="76"/>
      <c r="P129" s="197">
        <f>O129*H129</f>
        <v>0</v>
      </c>
      <c r="Q129" s="197">
        <v>0</v>
      </c>
      <c r="R129" s="197">
        <f>Q129*H129</f>
        <v>0</v>
      </c>
      <c r="S129" s="197">
        <v>0</v>
      </c>
      <c r="T129" s="19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9" t="s">
        <v>133</v>
      </c>
      <c r="AT129" s="199" t="s">
        <v>128</v>
      </c>
      <c r="AU129" s="199" t="s">
        <v>86</v>
      </c>
      <c r="AY129" s="18" t="s">
        <v>125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86</v>
      </c>
      <c r="BK129" s="200">
        <f>ROUND(I129*H129,2)</f>
        <v>0</v>
      </c>
      <c r="BL129" s="18" t="s">
        <v>133</v>
      </c>
      <c r="BM129" s="199" t="s">
        <v>467</v>
      </c>
    </row>
    <row r="130" s="2" customFormat="1">
      <c r="A130" s="37"/>
      <c r="B130" s="38"/>
      <c r="C130" s="37"/>
      <c r="D130" s="201" t="s">
        <v>135</v>
      </c>
      <c r="E130" s="37"/>
      <c r="F130" s="202" t="s">
        <v>466</v>
      </c>
      <c r="G130" s="37"/>
      <c r="H130" s="37"/>
      <c r="I130" s="123"/>
      <c r="J130" s="37"/>
      <c r="K130" s="37"/>
      <c r="L130" s="38"/>
      <c r="M130" s="203"/>
      <c r="N130" s="204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135</v>
      </c>
      <c r="AU130" s="18" t="s">
        <v>86</v>
      </c>
    </row>
    <row r="131" s="13" customFormat="1">
      <c r="A131" s="13"/>
      <c r="B131" s="205"/>
      <c r="C131" s="13"/>
      <c r="D131" s="201" t="s">
        <v>137</v>
      </c>
      <c r="E131" s="206" t="s">
        <v>1</v>
      </c>
      <c r="F131" s="207" t="s">
        <v>466</v>
      </c>
      <c r="G131" s="13"/>
      <c r="H131" s="206" t="s">
        <v>1</v>
      </c>
      <c r="I131" s="208"/>
      <c r="J131" s="13"/>
      <c r="K131" s="13"/>
      <c r="L131" s="205"/>
      <c r="M131" s="209"/>
      <c r="N131" s="210"/>
      <c r="O131" s="210"/>
      <c r="P131" s="210"/>
      <c r="Q131" s="210"/>
      <c r="R131" s="210"/>
      <c r="S131" s="210"/>
      <c r="T131" s="21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6" t="s">
        <v>137</v>
      </c>
      <c r="AU131" s="206" t="s">
        <v>86</v>
      </c>
      <c r="AV131" s="13" t="s">
        <v>86</v>
      </c>
      <c r="AW131" s="13" t="s">
        <v>32</v>
      </c>
      <c r="AX131" s="13" t="s">
        <v>78</v>
      </c>
      <c r="AY131" s="206" t="s">
        <v>125</v>
      </c>
    </row>
    <row r="132" s="14" customFormat="1">
      <c r="A132" s="14"/>
      <c r="B132" s="212"/>
      <c r="C132" s="14"/>
      <c r="D132" s="201" t="s">
        <v>137</v>
      </c>
      <c r="E132" s="213" t="s">
        <v>1</v>
      </c>
      <c r="F132" s="214" t="s">
        <v>86</v>
      </c>
      <c r="G132" s="14"/>
      <c r="H132" s="215">
        <v>1</v>
      </c>
      <c r="I132" s="216"/>
      <c r="J132" s="14"/>
      <c r="K132" s="14"/>
      <c r="L132" s="212"/>
      <c r="M132" s="217"/>
      <c r="N132" s="218"/>
      <c r="O132" s="218"/>
      <c r="P132" s="218"/>
      <c r="Q132" s="218"/>
      <c r="R132" s="218"/>
      <c r="S132" s="218"/>
      <c r="T132" s="21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13" t="s">
        <v>137</v>
      </c>
      <c r="AU132" s="213" t="s">
        <v>86</v>
      </c>
      <c r="AV132" s="14" t="s">
        <v>88</v>
      </c>
      <c r="AW132" s="14" t="s">
        <v>32</v>
      </c>
      <c r="AX132" s="14" t="s">
        <v>78</v>
      </c>
      <c r="AY132" s="213" t="s">
        <v>125</v>
      </c>
    </row>
    <row r="133" s="15" customFormat="1">
      <c r="A133" s="15"/>
      <c r="B133" s="220"/>
      <c r="C133" s="15"/>
      <c r="D133" s="201" t="s">
        <v>137</v>
      </c>
      <c r="E133" s="221" t="s">
        <v>1</v>
      </c>
      <c r="F133" s="222" t="s">
        <v>142</v>
      </c>
      <c r="G133" s="15"/>
      <c r="H133" s="223">
        <v>1</v>
      </c>
      <c r="I133" s="224"/>
      <c r="J133" s="15"/>
      <c r="K133" s="15"/>
      <c r="L133" s="220"/>
      <c r="M133" s="225"/>
      <c r="N133" s="226"/>
      <c r="O133" s="226"/>
      <c r="P133" s="226"/>
      <c r="Q133" s="226"/>
      <c r="R133" s="226"/>
      <c r="S133" s="226"/>
      <c r="T133" s="227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21" t="s">
        <v>137</v>
      </c>
      <c r="AU133" s="221" t="s">
        <v>86</v>
      </c>
      <c r="AV133" s="15" t="s">
        <v>133</v>
      </c>
      <c r="AW133" s="15" t="s">
        <v>32</v>
      </c>
      <c r="AX133" s="15" t="s">
        <v>86</v>
      </c>
      <c r="AY133" s="221" t="s">
        <v>125</v>
      </c>
    </row>
    <row r="134" s="2" customFormat="1" ht="16.5" customHeight="1">
      <c r="A134" s="37"/>
      <c r="B134" s="187"/>
      <c r="C134" s="188" t="s">
        <v>133</v>
      </c>
      <c r="D134" s="188" t="s">
        <v>128</v>
      </c>
      <c r="E134" s="189" t="s">
        <v>468</v>
      </c>
      <c r="F134" s="190" t="s">
        <v>469</v>
      </c>
      <c r="G134" s="191" t="s">
        <v>460</v>
      </c>
      <c r="H134" s="192">
        <v>1</v>
      </c>
      <c r="I134" s="193"/>
      <c r="J134" s="194">
        <f>ROUND(I134*H134,2)</f>
        <v>0</v>
      </c>
      <c r="K134" s="190" t="s">
        <v>132</v>
      </c>
      <c r="L134" s="38"/>
      <c r="M134" s="195" t="s">
        <v>1</v>
      </c>
      <c r="N134" s="196" t="s">
        <v>43</v>
      </c>
      <c r="O134" s="76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9" t="s">
        <v>133</v>
      </c>
      <c r="AT134" s="199" t="s">
        <v>128</v>
      </c>
      <c r="AU134" s="199" t="s">
        <v>86</v>
      </c>
      <c r="AY134" s="18" t="s">
        <v>125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8" t="s">
        <v>86</v>
      </c>
      <c r="BK134" s="200">
        <f>ROUND(I134*H134,2)</f>
        <v>0</v>
      </c>
      <c r="BL134" s="18" t="s">
        <v>133</v>
      </c>
      <c r="BM134" s="199" t="s">
        <v>470</v>
      </c>
    </row>
    <row r="135" s="2" customFormat="1">
      <c r="A135" s="37"/>
      <c r="B135" s="38"/>
      <c r="C135" s="37"/>
      <c r="D135" s="201" t="s">
        <v>135</v>
      </c>
      <c r="E135" s="37"/>
      <c r="F135" s="202" t="s">
        <v>469</v>
      </c>
      <c r="G135" s="37"/>
      <c r="H135" s="37"/>
      <c r="I135" s="123"/>
      <c r="J135" s="37"/>
      <c r="K135" s="37"/>
      <c r="L135" s="38"/>
      <c r="M135" s="203"/>
      <c r="N135" s="204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135</v>
      </c>
      <c r="AU135" s="18" t="s">
        <v>86</v>
      </c>
    </row>
    <row r="136" s="13" customFormat="1">
      <c r="A136" s="13"/>
      <c r="B136" s="205"/>
      <c r="C136" s="13"/>
      <c r="D136" s="201" t="s">
        <v>137</v>
      </c>
      <c r="E136" s="206" t="s">
        <v>1</v>
      </c>
      <c r="F136" s="207" t="s">
        <v>469</v>
      </c>
      <c r="G136" s="13"/>
      <c r="H136" s="206" t="s">
        <v>1</v>
      </c>
      <c r="I136" s="208"/>
      <c r="J136" s="13"/>
      <c r="K136" s="13"/>
      <c r="L136" s="205"/>
      <c r="M136" s="209"/>
      <c r="N136" s="210"/>
      <c r="O136" s="210"/>
      <c r="P136" s="210"/>
      <c r="Q136" s="210"/>
      <c r="R136" s="210"/>
      <c r="S136" s="210"/>
      <c r="T136" s="21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6" t="s">
        <v>137</v>
      </c>
      <c r="AU136" s="206" t="s">
        <v>86</v>
      </c>
      <c r="AV136" s="13" t="s">
        <v>86</v>
      </c>
      <c r="AW136" s="13" t="s">
        <v>32</v>
      </c>
      <c r="AX136" s="13" t="s">
        <v>78</v>
      </c>
      <c r="AY136" s="206" t="s">
        <v>125</v>
      </c>
    </row>
    <row r="137" s="14" customFormat="1">
      <c r="A137" s="14"/>
      <c r="B137" s="212"/>
      <c r="C137" s="14"/>
      <c r="D137" s="201" t="s">
        <v>137</v>
      </c>
      <c r="E137" s="213" t="s">
        <v>1</v>
      </c>
      <c r="F137" s="214" t="s">
        <v>86</v>
      </c>
      <c r="G137" s="14"/>
      <c r="H137" s="215">
        <v>1</v>
      </c>
      <c r="I137" s="216"/>
      <c r="J137" s="14"/>
      <c r="K137" s="14"/>
      <c r="L137" s="212"/>
      <c r="M137" s="217"/>
      <c r="N137" s="218"/>
      <c r="O137" s="218"/>
      <c r="P137" s="218"/>
      <c r="Q137" s="218"/>
      <c r="R137" s="218"/>
      <c r="S137" s="218"/>
      <c r="T137" s="21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13" t="s">
        <v>137</v>
      </c>
      <c r="AU137" s="213" t="s">
        <v>86</v>
      </c>
      <c r="AV137" s="14" t="s">
        <v>88</v>
      </c>
      <c r="AW137" s="14" t="s">
        <v>32</v>
      </c>
      <c r="AX137" s="14" t="s">
        <v>78</v>
      </c>
      <c r="AY137" s="213" t="s">
        <v>125</v>
      </c>
    </row>
    <row r="138" s="15" customFormat="1">
      <c r="A138" s="15"/>
      <c r="B138" s="220"/>
      <c r="C138" s="15"/>
      <c r="D138" s="201" t="s">
        <v>137</v>
      </c>
      <c r="E138" s="221" t="s">
        <v>1</v>
      </c>
      <c r="F138" s="222" t="s">
        <v>142</v>
      </c>
      <c r="G138" s="15"/>
      <c r="H138" s="223">
        <v>1</v>
      </c>
      <c r="I138" s="224"/>
      <c r="J138" s="15"/>
      <c r="K138" s="15"/>
      <c r="L138" s="220"/>
      <c r="M138" s="225"/>
      <c r="N138" s="226"/>
      <c r="O138" s="226"/>
      <c r="P138" s="226"/>
      <c r="Q138" s="226"/>
      <c r="R138" s="226"/>
      <c r="S138" s="226"/>
      <c r="T138" s="22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21" t="s">
        <v>137</v>
      </c>
      <c r="AU138" s="221" t="s">
        <v>86</v>
      </c>
      <c r="AV138" s="15" t="s">
        <v>133</v>
      </c>
      <c r="AW138" s="15" t="s">
        <v>32</v>
      </c>
      <c r="AX138" s="15" t="s">
        <v>86</v>
      </c>
      <c r="AY138" s="221" t="s">
        <v>125</v>
      </c>
    </row>
    <row r="139" s="2" customFormat="1" ht="16.5" customHeight="1">
      <c r="A139" s="37"/>
      <c r="B139" s="187"/>
      <c r="C139" s="188" t="s">
        <v>162</v>
      </c>
      <c r="D139" s="188" t="s">
        <v>128</v>
      </c>
      <c r="E139" s="189" t="s">
        <v>471</v>
      </c>
      <c r="F139" s="190" t="s">
        <v>472</v>
      </c>
      <c r="G139" s="191" t="s">
        <v>460</v>
      </c>
      <c r="H139" s="192">
        <v>1</v>
      </c>
      <c r="I139" s="193"/>
      <c r="J139" s="194">
        <f>ROUND(I139*H139,2)</f>
        <v>0</v>
      </c>
      <c r="K139" s="190" t="s">
        <v>132</v>
      </c>
      <c r="L139" s="38"/>
      <c r="M139" s="195" t="s">
        <v>1</v>
      </c>
      <c r="N139" s="196" t="s">
        <v>43</v>
      </c>
      <c r="O139" s="76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9" t="s">
        <v>133</v>
      </c>
      <c r="AT139" s="199" t="s">
        <v>128</v>
      </c>
      <c r="AU139" s="199" t="s">
        <v>86</v>
      </c>
      <c r="AY139" s="18" t="s">
        <v>125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8" t="s">
        <v>86</v>
      </c>
      <c r="BK139" s="200">
        <f>ROUND(I139*H139,2)</f>
        <v>0</v>
      </c>
      <c r="BL139" s="18" t="s">
        <v>133</v>
      </c>
      <c r="BM139" s="199" t="s">
        <v>473</v>
      </c>
    </row>
    <row r="140" s="2" customFormat="1">
      <c r="A140" s="37"/>
      <c r="B140" s="38"/>
      <c r="C140" s="37"/>
      <c r="D140" s="201" t="s">
        <v>135</v>
      </c>
      <c r="E140" s="37"/>
      <c r="F140" s="202" t="s">
        <v>472</v>
      </c>
      <c r="G140" s="37"/>
      <c r="H140" s="37"/>
      <c r="I140" s="123"/>
      <c r="J140" s="37"/>
      <c r="K140" s="37"/>
      <c r="L140" s="38"/>
      <c r="M140" s="203"/>
      <c r="N140" s="204"/>
      <c r="O140" s="76"/>
      <c r="P140" s="76"/>
      <c r="Q140" s="76"/>
      <c r="R140" s="76"/>
      <c r="S140" s="76"/>
      <c r="T140" s="7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135</v>
      </c>
      <c r="AU140" s="18" t="s">
        <v>86</v>
      </c>
    </row>
    <row r="141" s="13" customFormat="1">
      <c r="A141" s="13"/>
      <c r="B141" s="205"/>
      <c r="C141" s="13"/>
      <c r="D141" s="201" t="s">
        <v>137</v>
      </c>
      <c r="E141" s="206" t="s">
        <v>1</v>
      </c>
      <c r="F141" s="207" t="s">
        <v>472</v>
      </c>
      <c r="G141" s="13"/>
      <c r="H141" s="206" t="s">
        <v>1</v>
      </c>
      <c r="I141" s="208"/>
      <c r="J141" s="13"/>
      <c r="K141" s="13"/>
      <c r="L141" s="205"/>
      <c r="M141" s="209"/>
      <c r="N141" s="210"/>
      <c r="O141" s="210"/>
      <c r="P141" s="210"/>
      <c r="Q141" s="210"/>
      <c r="R141" s="210"/>
      <c r="S141" s="210"/>
      <c r="T141" s="21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6" t="s">
        <v>137</v>
      </c>
      <c r="AU141" s="206" t="s">
        <v>86</v>
      </c>
      <c r="AV141" s="13" t="s">
        <v>86</v>
      </c>
      <c r="AW141" s="13" t="s">
        <v>32</v>
      </c>
      <c r="AX141" s="13" t="s">
        <v>78</v>
      </c>
      <c r="AY141" s="206" t="s">
        <v>125</v>
      </c>
    </row>
    <row r="142" s="14" customFormat="1">
      <c r="A142" s="14"/>
      <c r="B142" s="212"/>
      <c r="C142" s="14"/>
      <c r="D142" s="201" t="s">
        <v>137</v>
      </c>
      <c r="E142" s="213" t="s">
        <v>1</v>
      </c>
      <c r="F142" s="214" t="s">
        <v>86</v>
      </c>
      <c r="G142" s="14"/>
      <c r="H142" s="215">
        <v>1</v>
      </c>
      <c r="I142" s="216"/>
      <c r="J142" s="14"/>
      <c r="K142" s="14"/>
      <c r="L142" s="212"/>
      <c r="M142" s="217"/>
      <c r="N142" s="218"/>
      <c r="O142" s="218"/>
      <c r="P142" s="218"/>
      <c r="Q142" s="218"/>
      <c r="R142" s="218"/>
      <c r="S142" s="218"/>
      <c r="T142" s="21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13" t="s">
        <v>137</v>
      </c>
      <c r="AU142" s="213" t="s">
        <v>86</v>
      </c>
      <c r="AV142" s="14" t="s">
        <v>88</v>
      </c>
      <c r="AW142" s="14" t="s">
        <v>32</v>
      </c>
      <c r="AX142" s="14" t="s">
        <v>78</v>
      </c>
      <c r="AY142" s="213" t="s">
        <v>125</v>
      </c>
    </row>
    <row r="143" s="15" customFormat="1">
      <c r="A143" s="15"/>
      <c r="B143" s="220"/>
      <c r="C143" s="15"/>
      <c r="D143" s="201" t="s">
        <v>137</v>
      </c>
      <c r="E143" s="221" t="s">
        <v>1</v>
      </c>
      <c r="F143" s="222" t="s">
        <v>142</v>
      </c>
      <c r="G143" s="15"/>
      <c r="H143" s="223">
        <v>1</v>
      </c>
      <c r="I143" s="224"/>
      <c r="J143" s="15"/>
      <c r="K143" s="15"/>
      <c r="L143" s="220"/>
      <c r="M143" s="225"/>
      <c r="N143" s="226"/>
      <c r="O143" s="226"/>
      <c r="P143" s="226"/>
      <c r="Q143" s="226"/>
      <c r="R143" s="226"/>
      <c r="S143" s="226"/>
      <c r="T143" s="22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21" t="s">
        <v>137</v>
      </c>
      <c r="AU143" s="221" t="s">
        <v>86</v>
      </c>
      <c r="AV143" s="15" t="s">
        <v>133</v>
      </c>
      <c r="AW143" s="15" t="s">
        <v>32</v>
      </c>
      <c r="AX143" s="15" t="s">
        <v>86</v>
      </c>
      <c r="AY143" s="221" t="s">
        <v>125</v>
      </c>
    </row>
    <row r="144" s="2" customFormat="1" ht="16.5" customHeight="1">
      <c r="A144" s="37"/>
      <c r="B144" s="187"/>
      <c r="C144" s="188" t="s">
        <v>167</v>
      </c>
      <c r="D144" s="188" t="s">
        <v>128</v>
      </c>
      <c r="E144" s="189" t="s">
        <v>474</v>
      </c>
      <c r="F144" s="190" t="s">
        <v>475</v>
      </c>
      <c r="G144" s="191" t="s">
        <v>460</v>
      </c>
      <c r="H144" s="192">
        <v>1</v>
      </c>
      <c r="I144" s="193"/>
      <c r="J144" s="194">
        <f>ROUND(I144*H144,2)</f>
        <v>0</v>
      </c>
      <c r="K144" s="190" t="s">
        <v>132</v>
      </c>
      <c r="L144" s="38"/>
      <c r="M144" s="195" t="s">
        <v>1</v>
      </c>
      <c r="N144" s="196" t="s">
        <v>43</v>
      </c>
      <c r="O144" s="76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9" t="s">
        <v>133</v>
      </c>
      <c r="AT144" s="199" t="s">
        <v>128</v>
      </c>
      <c r="AU144" s="199" t="s">
        <v>86</v>
      </c>
      <c r="AY144" s="18" t="s">
        <v>125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86</v>
      </c>
      <c r="BK144" s="200">
        <f>ROUND(I144*H144,2)</f>
        <v>0</v>
      </c>
      <c r="BL144" s="18" t="s">
        <v>133</v>
      </c>
      <c r="BM144" s="199" t="s">
        <v>476</v>
      </c>
    </row>
    <row r="145" s="2" customFormat="1">
      <c r="A145" s="37"/>
      <c r="B145" s="38"/>
      <c r="C145" s="37"/>
      <c r="D145" s="201" t="s">
        <v>135</v>
      </c>
      <c r="E145" s="37"/>
      <c r="F145" s="202" t="s">
        <v>475</v>
      </c>
      <c r="G145" s="37"/>
      <c r="H145" s="37"/>
      <c r="I145" s="123"/>
      <c r="J145" s="37"/>
      <c r="K145" s="37"/>
      <c r="L145" s="38"/>
      <c r="M145" s="203"/>
      <c r="N145" s="204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135</v>
      </c>
      <c r="AU145" s="18" t="s">
        <v>86</v>
      </c>
    </row>
    <row r="146" s="13" customFormat="1">
      <c r="A146" s="13"/>
      <c r="B146" s="205"/>
      <c r="C146" s="13"/>
      <c r="D146" s="201" t="s">
        <v>137</v>
      </c>
      <c r="E146" s="206" t="s">
        <v>1</v>
      </c>
      <c r="F146" s="207" t="s">
        <v>475</v>
      </c>
      <c r="G146" s="13"/>
      <c r="H146" s="206" t="s">
        <v>1</v>
      </c>
      <c r="I146" s="208"/>
      <c r="J146" s="13"/>
      <c r="K146" s="13"/>
      <c r="L146" s="205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6" t="s">
        <v>137</v>
      </c>
      <c r="AU146" s="206" t="s">
        <v>86</v>
      </c>
      <c r="AV146" s="13" t="s">
        <v>86</v>
      </c>
      <c r="AW146" s="13" t="s">
        <v>32</v>
      </c>
      <c r="AX146" s="13" t="s">
        <v>78</v>
      </c>
      <c r="AY146" s="206" t="s">
        <v>125</v>
      </c>
    </row>
    <row r="147" s="14" customFormat="1">
      <c r="A147" s="14"/>
      <c r="B147" s="212"/>
      <c r="C147" s="14"/>
      <c r="D147" s="201" t="s">
        <v>137</v>
      </c>
      <c r="E147" s="213" t="s">
        <v>1</v>
      </c>
      <c r="F147" s="214" t="s">
        <v>86</v>
      </c>
      <c r="G147" s="14"/>
      <c r="H147" s="215">
        <v>1</v>
      </c>
      <c r="I147" s="216"/>
      <c r="J147" s="14"/>
      <c r="K147" s="14"/>
      <c r="L147" s="212"/>
      <c r="M147" s="217"/>
      <c r="N147" s="218"/>
      <c r="O147" s="218"/>
      <c r="P147" s="218"/>
      <c r="Q147" s="218"/>
      <c r="R147" s="218"/>
      <c r="S147" s="218"/>
      <c r="T147" s="21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13" t="s">
        <v>137</v>
      </c>
      <c r="AU147" s="213" t="s">
        <v>86</v>
      </c>
      <c r="AV147" s="14" t="s">
        <v>88</v>
      </c>
      <c r="AW147" s="14" t="s">
        <v>32</v>
      </c>
      <c r="AX147" s="14" t="s">
        <v>78</v>
      </c>
      <c r="AY147" s="213" t="s">
        <v>125</v>
      </c>
    </row>
    <row r="148" s="15" customFormat="1">
      <c r="A148" s="15"/>
      <c r="B148" s="220"/>
      <c r="C148" s="15"/>
      <c r="D148" s="201" t="s">
        <v>137</v>
      </c>
      <c r="E148" s="221" t="s">
        <v>1</v>
      </c>
      <c r="F148" s="222" t="s">
        <v>142</v>
      </c>
      <c r="G148" s="15"/>
      <c r="H148" s="223">
        <v>1</v>
      </c>
      <c r="I148" s="224"/>
      <c r="J148" s="15"/>
      <c r="K148" s="15"/>
      <c r="L148" s="220"/>
      <c r="M148" s="225"/>
      <c r="N148" s="226"/>
      <c r="O148" s="226"/>
      <c r="P148" s="226"/>
      <c r="Q148" s="226"/>
      <c r="R148" s="226"/>
      <c r="S148" s="226"/>
      <c r="T148" s="22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21" t="s">
        <v>137</v>
      </c>
      <c r="AU148" s="221" t="s">
        <v>86</v>
      </c>
      <c r="AV148" s="15" t="s">
        <v>133</v>
      </c>
      <c r="AW148" s="15" t="s">
        <v>32</v>
      </c>
      <c r="AX148" s="15" t="s">
        <v>86</v>
      </c>
      <c r="AY148" s="221" t="s">
        <v>125</v>
      </c>
    </row>
    <row r="149" s="2" customFormat="1" ht="16.5" customHeight="1">
      <c r="A149" s="37"/>
      <c r="B149" s="187"/>
      <c r="C149" s="188" t="s">
        <v>176</v>
      </c>
      <c r="D149" s="188" t="s">
        <v>128</v>
      </c>
      <c r="E149" s="189" t="s">
        <v>477</v>
      </c>
      <c r="F149" s="190" t="s">
        <v>478</v>
      </c>
      <c r="G149" s="191" t="s">
        <v>460</v>
      </c>
      <c r="H149" s="192">
        <v>1</v>
      </c>
      <c r="I149" s="193"/>
      <c r="J149" s="194">
        <f>ROUND(I149*H149,2)</f>
        <v>0</v>
      </c>
      <c r="K149" s="190" t="s">
        <v>132</v>
      </c>
      <c r="L149" s="38"/>
      <c r="M149" s="195" t="s">
        <v>1</v>
      </c>
      <c r="N149" s="196" t="s">
        <v>43</v>
      </c>
      <c r="O149" s="76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9" t="s">
        <v>479</v>
      </c>
      <c r="AT149" s="199" t="s">
        <v>128</v>
      </c>
      <c r="AU149" s="199" t="s">
        <v>86</v>
      </c>
      <c r="AY149" s="18" t="s">
        <v>125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86</v>
      </c>
      <c r="BK149" s="200">
        <f>ROUND(I149*H149,2)</f>
        <v>0</v>
      </c>
      <c r="BL149" s="18" t="s">
        <v>479</v>
      </c>
      <c r="BM149" s="199" t="s">
        <v>480</v>
      </c>
    </row>
    <row r="150" s="2" customFormat="1">
      <c r="A150" s="37"/>
      <c r="B150" s="38"/>
      <c r="C150" s="37"/>
      <c r="D150" s="201" t="s">
        <v>135</v>
      </c>
      <c r="E150" s="37"/>
      <c r="F150" s="202" t="s">
        <v>478</v>
      </c>
      <c r="G150" s="37"/>
      <c r="H150" s="37"/>
      <c r="I150" s="123"/>
      <c r="J150" s="37"/>
      <c r="K150" s="37"/>
      <c r="L150" s="38"/>
      <c r="M150" s="203"/>
      <c r="N150" s="204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135</v>
      </c>
      <c r="AU150" s="18" t="s">
        <v>86</v>
      </c>
    </row>
    <row r="151" s="2" customFormat="1" ht="16.5" customHeight="1">
      <c r="A151" s="37"/>
      <c r="B151" s="187"/>
      <c r="C151" s="188" t="s">
        <v>184</v>
      </c>
      <c r="D151" s="188" t="s">
        <v>128</v>
      </c>
      <c r="E151" s="189" t="s">
        <v>481</v>
      </c>
      <c r="F151" s="190" t="s">
        <v>482</v>
      </c>
      <c r="G151" s="191" t="s">
        <v>286</v>
      </c>
      <c r="H151" s="192">
        <v>6</v>
      </c>
      <c r="I151" s="193"/>
      <c r="J151" s="194">
        <f>ROUND(I151*H151,2)</f>
        <v>0</v>
      </c>
      <c r="K151" s="190" t="s">
        <v>132</v>
      </c>
      <c r="L151" s="38"/>
      <c r="M151" s="195" t="s">
        <v>1</v>
      </c>
      <c r="N151" s="196" t="s">
        <v>43</v>
      </c>
      <c r="O151" s="76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9" t="s">
        <v>133</v>
      </c>
      <c r="AT151" s="199" t="s">
        <v>128</v>
      </c>
      <c r="AU151" s="199" t="s">
        <v>86</v>
      </c>
      <c r="AY151" s="18" t="s">
        <v>125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86</v>
      </c>
      <c r="BK151" s="200">
        <f>ROUND(I151*H151,2)</f>
        <v>0</v>
      </c>
      <c r="BL151" s="18" t="s">
        <v>133</v>
      </c>
      <c r="BM151" s="199" t="s">
        <v>483</v>
      </c>
    </row>
    <row r="152" s="2" customFormat="1">
      <c r="A152" s="37"/>
      <c r="B152" s="38"/>
      <c r="C152" s="37"/>
      <c r="D152" s="201" t="s">
        <v>135</v>
      </c>
      <c r="E152" s="37"/>
      <c r="F152" s="202" t="s">
        <v>482</v>
      </c>
      <c r="G152" s="37"/>
      <c r="H152" s="37"/>
      <c r="I152" s="123"/>
      <c r="J152" s="37"/>
      <c r="K152" s="37"/>
      <c r="L152" s="38"/>
      <c r="M152" s="203"/>
      <c r="N152" s="204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135</v>
      </c>
      <c r="AU152" s="18" t="s">
        <v>86</v>
      </c>
    </row>
    <row r="153" s="13" customFormat="1">
      <c r="A153" s="13"/>
      <c r="B153" s="205"/>
      <c r="C153" s="13"/>
      <c r="D153" s="201" t="s">
        <v>137</v>
      </c>
      <c r="E153" s="206" t="s">
        <v>1</v>
      </c>
      <c r="F153" s="207" t="s">
        <v>482</v>
      </c>
      <c r="G153" s="13"/>
      <c r="H153" s="206" t="s">
        <v>1</v>
      </c>
      <c r="I153" s="208"/>
      <c r="J153" s="13"/>
      <c r="K153" s="13"/>
      <c r="L153" s="205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6" t="s">
        <v>137</v>
      </c>
      <c r="AU153" s="206" t="s">
        <v>86</v>
      </c>
      <c r="AV153" s="13" t="s">
        <v>86</v>
      </c>
      <c r="AW153" s="13" t="s">
        <v>32</v>
      </c>
      <c r="AX153" s="13" t="s">
        <v>78</v>
      </c>
      <c r="AY153" s="206" t="s">
        <v>125</v>
      </c>
    </row>
    <row r="154" s="14" customFormat="1">
      <c r="A154" s="14"/>
      <c r="B154" s="212"/>
      <c r="C154" s="14"/>
      <c r="D154" s="201" t="s">
        <v>137</v>
      </c>
      <c r="E154" s="213" t="s">
        <v>1</v>
      </c>
      <c r="F154" s="214" t="s">
        <v>484</v>
      </c>
      <c r="G154" s="14"/>
      <c r="H154" s="215">
        <v>6</v>
      </c>
      <c r="I154" s="216"/>
      <c r="J154" s="14"/>
      <c r="K154" s="14"/>
      <c r="L154" s="212"/>
      <c r="M154" s="217"/>
      <c r="N154" s="218"/>
      <c r="O154" s="218"/>
      <c r="P154" s="218"/>
      <c r="Q154" s="218"/>
      <c r="R154" s="218"/>
      <c r="S154" s="218"/>
      <c r="T154" s="21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3" t="s">
        <v>137</v>
      </c>
      <c r="AU154" s="213" t="s">
        <v>86</v>
      </c>
      <c r="AV154" s="14" t="s">
        <v>88</v>
      </c>
      <c r="AW154" s="14" t="s">
        <v>32</v>
      </c>
      <c r="AX154" s="14" t="s">
        <v>78</v>
      </c>
      <c r="AY154" s="213" t="s">
        <v>125</v>
      </c>
    </row>
    <row r="155" s="15" customFormat="1">
      <c r="A155" s="15"/>
      <c r="B155" s="220"/>
      <c r="C155" s="15"/>
      <c r="D155" s="201" t="s">
        <v>137</v>
      </c>
      <c r="E155" s="221" t="s">
        <v>1</v>
      </c>
      <c r="F155" s="222" t="s">
        <v>142</v>
      </c>
      <c r="G155" s="15"/>
      <c r="H155" s="223">
        <v>6</v>
      </c>
      <c r="I155" s="224"/>
      <c r="J155" s="15"/>
      <c r="K155" s="15"/>
      <c r="L155" s="220"/>
      <c r="M155" s="225"/>
      <c r="N155" s="226"/>
      <c r="O155" s="226"/>
      <c r="P155" s="226"/>
      <c r="Q155" s="226"/>
      <c r="R155" s="226"/>
      <c r="S155" s="226"/>
      <c r="T155" s="22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1" t="s">
        <v>137</v>
      </c>
      <c r="AU155" s="221" t="s">
        <v>86</v>
      </c>
      <c r="AV155" s="15" t="s">
        <v>133</v>
      </c>
      <c r="AW155" s="15" t="s">
        <v>32</v>
      </c>
      <c r="AX155" s="15" t="s">
        <v>86</v>
      </c>
      <c r="AY155" s="221" t="s">
        <v>125</v>
      </c>
    </row>
    <row r="156" s="2" customFormat="1" ht="16.5" customHeight="1">
      <c r="A156" s="37"/>
      <c r="B156" s="187"/>
      <c r="C156" s="188" t="s">
        <v>189</v>
      </c>
      <c r="D156" s="188" t="s">
        <v>128</v>
      </c>
      <c r="E156" s="189" t="s">
        <v>485</v>
      </c>
      <c r="F156" s="190" t="s">
        <v>486</v>
      </c>
      <c r="G156" s="191" t="s">
        <v>460</v>
      </c>
      <c r="H156" s="192">
        <v>1</v>
      </c>
      <c r="I156" s="193"/>
      <c r="J156" s="194">
        <f>ROUND(I156*H156,2)</f>
        <v>0</v>
      </c>
      <c r="K156" s="190" t="s">
        <v>132</v>
      </c>
      <c r="L156" s="38"/>
      <c r="M156" s="195" t="s">
        <v>1</v>
      </c>
      <c r="N156" s="196" t="s">
        <v>43</v>
      </c>
      <c r="O156" s="76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9" t="s">
        <v>479</v>
      </c>
      <c r="AT156" s="199" t="s">
        <v>128</v>
      </c>
      <c r="AU156" s="199" t="s">
        <v>86</v>
      </c>
      <c r="AY156" s="18" t="s">
        <v>125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8" t="s">
        <v>86</v>
      </c>
      <c r="BK156" s="200">
        <f>ROUND(I156*H156,2)</f>
        <v>0</v>
      </c>
      <c r="BL156" s="18" t="s">
        <v>479</v>
      </c>
      <c r="BM156" s="199" t="s">
        <v>487</v>
      </c>
    </row>
    <row r="157" s="2" customFormat="1">
      <c r="A157" s="37"/>
      <c r="B157" s="38"/>
      <c r="C157" s="37"/>
      <c r="D157" s="201" t="s">
        <v>135</v>
      </c>
      <c r="E157" s="37"/>
      <c r="F157" s="202" t="s">
        <v>488</v>
      </c>
      <c r="G157" s="37"/>
      <c r="H157" s="37"/>
      <c r="I157" s="123"/>
      <c r="J157" s="37"/>
      <c r="K157" s="37"/>
      <c r="L157" s="38"/>
      <c r="M157" s="203"/>
      <c r="N157" s="204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135</v>
      </c>
      <c r="AU157" s="18" t="s">
        <v>86</v>
      </c>
    </row>
    <row r="158" s="13" customFormat="1">
      <c r="A158" s="13"/>
      <c r="B158" s="205"/>
      <c r="C158" s="13"/>
      <c r="D158" s="201" t="s">
        <v>137</v>
      </c>
      <c r="E158" s="206" t="s">
        <v>1</v>
      </c>
      <c r="F158" s="207" t="s">
        <v>489</v>
      </c>
      <c r="G158" s="13"/>
      <c r="H158" s="206" t="s">
        <v>1</v>
      </c>
      <c r="I158" s="208"/>
      <c r="J158" s="13"/>
      <c r="K158" s="13"/>
      <c r="L158" s="205"/>
      <c r="M158" s="209"/>
      <c r="N158" s="210"/>
      <c r="O158" s="210"/>
      <c r="P158" s="210"/>
      <c r="Q158" s="210"/>
      <c r="R158" s="210"/>
      <c r="S158" s="210"/>
      <c r="T158" s="21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6" t="s">
        <v>137</v>
      </c>
      <c r="AU158" s="206" t="s">
        <v>86</v>
      </c>
      <c r="AV158" s="13" t="s">
        <v>86</v>
      </c>
      <c r="AW158" s="13" t="s">
        <v>32</v>
      </c>
      <c r="AX158" s="13" t="s">
        <v>78</v>
      </c>
      <c r="AY158" s="206" t="s">
        <v>125</v>
      </c>
    </row>
    <row r="159" s="14" customFormat="1">
      <c r="A159" s="14"/>
      <c r="B159" s="212"/>
      <c r="C159" s="14"/>
      <c r="D159" s="201" t="s">
        <v>137</v>
      </c>
      <c r="E159" s="213" t="s">
        <v>1</v>
      </c>
      <c r="F159" s="214" t="s">
        <v>86</v>
      </c>
      <c r="G159" s="14"/>
      <c r="H159" s="215">
        <v>1</v>
      </c>
      <c r="I159" s="216"/>
      <c r="J159" s="14"/>
      <c r="K159" s="14"/>
      <c r="L159" s="212"/>
      <c r="M159" s="217"/>
      <c r="N159" s="218"/>
      <c r="O159" s="218"/>
      <c r="P159" s="218"/>
      <c r="Q159" s="218"/>
      <c r="R159" s="218"/>
      <c r="S159" s="218"/>
      <c r="T159" s="21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3" t="s">
        <v>137</v>
      </c>
      <c r="AU159" s="213" t="s">
        <v>86</v>
      </c>
      <c r="AV159" s="14" t="s">
        <v>88</v>
      </c>
      <c r="AW159" s="14" t="s">
        <v>32</v>
      </c>
      <c r="AX159" s="14" t="s">
        <v>78</v>
      </c>
      <c r="AY159" s="213" t="s">
        <v>125</v>
      </c>
    </row>
    <row r="160" s="15" customFormat="1">
      <c r="A160" s="15"/>
      <c r="B160" s="220"/>
      <c r="C160" s="15"/>
      <c r="D160" s="201" t="s">
        <v>137</v>
      </c>
      <c r="E160" s="221" t="s">
        <v>1</v>
      </c>
      <c r="F160" s="222" t="s">
        <v>142</v>
      </c>
      <c r="G160" s="15"/>
      <c r="H160" s="223">
        <v>1</v>
      </c>
      <c r="I160" s="224"/>
      <c r="J160" s="15"/>
      <c r="K160" s="15"/>
      <c r="L160" s="220"/>
      <c r="M160" s="225"/>
      <c r="N160" s="226"/>
      <c r="O160" s="226"/>
      <c r="P160" s="226"/>
      <c r="Q160" s="226"/>
      <c r="R160" s="226"/>
      <c r="S160" s="226"/>
      <c r="T160" s="227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1" t="s">
        <v>137</v>
      </c>
      <c r="AU160" s="221" t="s">
        <v>86</v>
      </c>
      <c r="AV160" s="15" t="s">
        <v>133</v>
      </c>
      <c r="AW160" s="15" t="s">
        <v>32</v>
      </c>
      <c r="AX160" s="15" t="s">
        <v>86</v>
      </c>
      <c r="AY160" s="221" t="s">
        <v>125</v>
      </c>
    </row>
    <row r="161" s="2" customFormat="1" ht="16.5" customHeight="1">
      <c r="A161" s="37"/>
      <c r="B161" s="187"/>
      <c r="C161" s="188" t="s">
        <v>194</v>
      </c>
      <c r="D161" s="188" t="s">
        <v>128</v>
      </c>
      <c r="E161" s="189" t="s">
        <v>490</v>
      </c>
      <c r="F161" s="190" t="s">
        <v>491</v>
      </c>
      <c r="G161" s="191" t="s">
        <v>460</v>
      </c>
      <c r="H161" s="192">
        <v>1</v>
      </c>
      <c r="I161" s="193"/>
      <c r="J161" s="194">
        <f>ROUND(I161*H161,2)</f>
        <v>0</v>
      </c>
      <c r="K161" s="190" t="s">
        <v>1</v>
      </c>
      <c r="L161" s="38"/>
      <c r="M161" s="195" t="s">
        <v>1</v>
      </c>
      <c r="N161" s="196" t="s">
        <v>43</v>
      </c>
      <c r="O161" s="76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9" t="s">
        <v>133</v>
      </c>
      <c r="AT161" s="199" t="s">
        <v>128</v>
      </c>
      <c r="AU161" s="199" t="s">
        <v>86</v>
      </c>
      <c r="AY161" s="18" t="s">
        <v>125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8" t="s">
        <v>86</v>
      </c>
      <c r="BK161" s="200">
        <f>ROUND(I161*H161,2)</f>
        <v>0</v>
      </c>
      <c r="BL161" s="18" t="s">
        <v>133</v>
      </c>
      <c r="BM161" s="199" t="s">
        <v>492</v>
      </c>
    </row>
    <row r="162" s="13" customFormat="1">
      <c r="A162" s="13"/>
      <c r="B162" s="205"/>
      <c r="C162" s="13"/>
      <c r="D162" s="201" t="s">
        <v>137</v>
      </c>
      <c r="E162" s="206" t="s">
        <v>1</v>
      </c>
      <c r="F162" s="207" t="s">
        <v>491</v>
      </c>
      <c r="G162" s="13"/>
      <c r="H162" s="206" t="s">
        <v>1</v>
      </c>
      <c r="I162" s="208"/>
      <c r="J162" s="13"/>
      <c r="K162" s="13"/>
      <c r="L162" s="205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6" t="s">
        <v>137</v>
      </c>
      <c r="AU162" s="206" t="s">
        <v>86</v>
      </c>
      <c r="AV162" s="13" t="s">
        <v>86</v>
      </c>
      <c r="AW162" s="13" t="s">
        <v>32</v>
      </c>
      <c r="AX162" s="13" t="s">
        <v>78</v>
      </c>
      <c r="AY162" s="206" t="s">
        <v>125</v>
      </c>
    </row>
    <row r="163" s="14" customFormat="1">
      <c r="A163" s="14"/>
      <c r="B163" s="212"/>
      <c r="C163" s="14"/>
      <c r="D163" s="201" t="s">
        <v>137</v>
      </c>
      <c r="E163" s="213" t="s">
        <v>1</v>
      </c>
      <c r="F163" s="214" t="s">
        <v>86</v>
      </c>
      <c r="G163" s="14"/>
      <c r="H163" s="215">
        <v>1</v>
      </c>
      <c r="I163" s="216"/>
      <c r="J163" s="14"/>
      <c r="K163" s="14"/>
      <c r="L163" s="212"/>
      <c r="M163" s="217"/>
      <c r="N163" s="218"/>
      <c r="O163" s="218"/>
      <c r="P163" s="218"/>
      <c r="Q163" s="218"/>
      <c r="R163" s="218"/>
      <c r="S163" s="218"/>
      <c r="T163" s="21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3" t="s">
        <v>137</v>
      </c>
      <c r="AU163" s="213" t="s">
        <v>86</v>
      </c>
      <c r="AV163" s="14" t="s">
        <v>88</v>
      </c>
      <c r="AW163" s="14" t="s">
        <v>32</v>
      </c>
      <c r="AX163" s="14" t="s">
        <v>78</v>
      </c>
      <c r="AY163" s="213" t="s">
        <v>125</v>
      </c>
    </row>
    <row r="164" s="15" customFormat="1">
      <c r="A164" s="15"/>
      <c r="B164" s="220"/>
      <c r="C164" s="15"/>
      <c r="D164" s="201" t="s">
        <v>137</v>
      </c>
      <c r="E164" s="221" t="s">
        <v>1</v>
      </c>
      <c r="F164" s="222" t="s">
        <v>142</v>
      </c>
      <c r="G164" s="15"/>
      <c r="H164" s="223">
        <v>1</v>
      </c>
      <c r="I164" s="224"/>
      <c r="J164" s="15"/>
      <c r="K164" s="15"/>
      <c r="L164" s="220"/>
      <c r="M164" s="225"/>
      <c r="N164" s="226"/>
      <c r="O164" s="226"/>
      <c r="P164" s="226"/>
      <c r="Q164" s="226"/>
      <c r="R164" s="226"/>
      <c r="S164" s="226"/>
      <c r="T164" s="22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21" t="s">
        <v>137</v>
      </c>
      <c r="AU164" s="221" t="s">
        <v>86</v>
      </c>
      <c r="AV164" s="15" t="s">
        <v>133</v>
      </c>
      <c r="AW164" s="15" t="s">
        <v>32</v>
      </c>
      <c r="AX164" s="15" t="s">
        <v>86</v>
      </c>
      <c r="AY164" s="221" t="s">
        <v>125</v>
      </c>
    </row>
    <row r="165" s="2" customFormat="1" ht="16.5" customHeight="1">
      <c r="A165" s="37"/>
      <c r="B165" s="187"/>
      <c r="C165" s="188" t="s">
        <v>126</v>
      </c>
      <c r="D165" s="188" t="s">
        <v>128</v>
      </c>
      <c r="E165" s="189" t="s">
        <v>493</v>
      </c>
      <c r="F165" s="190" t="s">
        <v>494</v>
      </c>
      <c r="G165" s="191" t="s">
        <v>460</v>
      </c>
      <c r="H165" s="192">
        <v>1</v>
      </c>
      <c r="I165" s="193"/>
      <c r="J165" s="194">
        <f>ROUND(I165*H165,2)</f>
        <v>0</v>
      </c>
      <c r="K165" s="190" t="s">
        <v>1</v>
      </c>
      <c r="L165" s="38"/>
      <c r="M165" s="241" t="s">
        <v>1</v>
      </c>
      <c r="N165" s="242" t="s">
        <v>43</v>
      </c>
      <c r="O165" s="243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9" t="s">
        <v>133</v>
      </c>
      <c r="AT165" s="199" t="s">
        <v>128</v>
      </c>
      <c r="AU165" s="199" t="s">
        <v>86</v>
      </c>
      <c r="AY165" s="18" t="s">
        <v>125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8" t="s">
        <v>86</v>
      </c>
      <c r="BK165" s="200">
        <f>ROUND(I165*H165,2)</f>
        <v>0</v>
      </c>
      <c r="BL165" s="18" t="s">
        <v>133</v>
      </c>
      <c r="BM165" s="199" t="s">
        <v>495</v>
      </c>
    </row>
    <row r="166" s="2" customFormat="1" ht="6.96" customHeight="1">
      <c r="A166" s="37"/>
      <c r="B166" s="59"/>
      <c r="C166" s="60"/>
      <c r="D166" s="60"/>
      <c r="E166" s="60"/>
      <c r="F166" s="60"/>
      <c r="G166" s="60"/>
      <c r="H166" s="60"/>
      <c r="I166" s="147"/>
      <c r="J166" s="60"/>
      <c r="K166" s="60"/>
      <c r="L166" s="38"/>
      <c r="M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</row>
  </sheetData>
  <autoFilter ref="C116:K16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David Šprincl</dc:creator>
  <cp:lastModifiedBy>David Šprincl</cp:lastModifiedBy>
  <dcterms:created xsi:type="dcterms:W3CDTF">2020-03-06T14:15:32Z</dcterms:created>
  <dcterms:modified xsi:type="dcterms:W3CDTF">2020-03-06T14:15:37Z</dcterms:modified>
</cp:coreProperties>
</file>